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405" windowWidth="10260" windowHeight="6990" tabRatio="858" firstSheet="3" activeTab="3"/>
  </bookViews>
  <sheets>
    <sheet name="Auto Team results" sheetId="4" state="hidden" r:id="rId1"/>
    <sheet name="Final team results" sheetId="8" state="hidden" r:id="rId2"/>
    <sheet name="Peg Assignment" sheetId="171" r:id="rId3"/>
    <sheet name="Nth Nfk Bass Fest. (ALL)" sheetId="122" r:id="rId4"/>
    <sheet name="Bass Festival " sheetId="121" r:id="rId5"/>
    <sheet name="Heaviest Bass " sheetId="88" r:id="rId6"/>
    <sheet name="Heaviest Catch" sheetId="140" r:id="rId7"/>
    <sheet name="Ladies " sheetId="108" r:id="rId8"/>
    <sheet name="Juniors" sheetId="118" r:id="rId9"/>
    <sheet name="Mystery Pairs" sheetId="148" r:id="rId10"/>
    <sheet name="Shannock Quads" sheetId="125" r:id="rId11"/>
    <sheet name="Day 1 Zone results (All))" sheetId="109" r:id="rId12"/>
    <sheet name="Day 1 Zone results (BF-Pools)" sheetId="135" r:id="rId13"/>
    <sheet name="Day 2 Zone results (All)" sheetId="110" r:id="rId14"/>
    <sheet name="Day 2 Zone results (BF-Pools)" sheetId="136" r:id="rId15"/>
    <sheet name="All Individuals Day 1 (ALL)" sheetId="30" r:id="rId16"/>
    <sheet name="All Individuals Day 2 (ALL)" sheetId="84" r:id="rId17"/>
    <sheet name="Day 1 Zone results (Ladies)" sheetId="115" r:id="rId18"/>
    <sheet name="Bass Festival Day 1 (All)" sheetId="91" r:id="rId19"/>
    <sheet name="Bass Festival Day 1 (Bass)" sheetId="93" r:id="rId20"/>
    <sheet name="Bass Festival Day 2 (Bass)" sheetId="94" r:id="rId21"/>
    <sheet name="Bass Festival Day 2 (All)" sheetId="92" r:id="rId22"/>
    <sheet name="Bass Festival Day 1 (Flattie)" sheetId="95" r:id="rId23"/>
    <sheet name="Bass Festival Day 2 (Flattie)" sheetId="96" r:id="rId24"/>
    <sheet name="Ladies Day 1" sheetId="103" r:id="rId25"/>
    <sheet name="Ladies Day 2" sheetId="104" r:id="rId26"/>
    <sheet name="Juniors Day 1" sheetId="105" r:id="rId27"/>
    <sheet name="Juniors Day 2" sheetId="106" r:id="rId28"/>
    <sheet name="All Day 1 Heaviest Bass" sheetId="40" r:id="rId29"/>
    <sheet name="All Day 2 Heaviest Bass" sheetId="98" r:id="rId30"/>
    <sheet name="Bass Fest. Day 1 Heaviest Flat" sheetId="101" r:id="rId31"/>
    <sheet name="Bass Fest. Day 2 Heaviest Flat" sheetId="102" r:id="rId32"/>
    <sheet name="Bass Fest. Day 1 Heaviest Fish" sheetId="99" r:id="rId33"/>
    <sheet name="Bass Fest. Day 2 Heaviest Fish" sheetId="100" r:id="rId34"/>
    <sheet name="Mystery Pairs Day 1 " sheetId="145" r:id="rId35"/>
    <sheet name="Mystery Pairs Day 2" sheetId="147" r:id="rId36"/>
    <sheet name="Shannock Quads Day 1" sheetId="123" r:id="rId37"/>
    <sheet name="Shannock Quads Day 2" sheetId="124" r:id="rId38"/>
    <sheet name="Final Individual results" sheetId="34" state="hidden" r:id="rId39"/>
    <sheet name="Weight Point Table (qtr oz)" sheetId="25" state="hidden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_FilterDatabase" localSheetId="15" hidden="1">'All Individuals Day 1 (ALL)'!$B$3:$N$3</definedName>
    <definedName name="_xlnm._FilterDatabase" localSheetId="16" hidden="1">'All Individuals Day 2 (ALL)'!$B$3:$N$3</definedName>
    <definedName name="_xlnm._FilterDatabase" localSheetId="4" hidden="1">'Bass Festival '!$A$3:$L$3</definedName>
    <definedName name="_xlnm._FilterDatabase" localSheetId="18" hidden="1">'Bass Festival Day 1 (All)'!$B$3:$N$3</definedName>
    <definedName name="_xlnm._FilterDatabase" localSheetId="19" hidden="1">'Bass Festival Day 1 (Bass)'!$B$3:$M$3</definedName>
    <definedName name="_xlnm._FilterDatabase" localSheetId="22" hidden="1">'Bass Festival Day 1 (Flattie)'!$B$3:$M$3</definedName>
    <definedName name="_xlnm._FilterDatabase" localSheetId="21" hidden="1">'Bass Festival Day 2 (All)'!$A$3:$L$109</definedName>
    <definedName name="_xlnm._FilterDatabase" localSheetId="20" hidden="1">'Bass Festival Day 2 (Bass)'!$B$3:$N$3</definedName>
    <definedName name="_xlnm._FilterDatabase" localSheetId="23" hidden="1">'Bass Festival Day 2 (Flattie)'!$B$3:$N$3</definedName>
    <definedName name="_xlnm._FilterDatabase" localSheetId="11" hidden="1">'Day 1 Zone results (All))'!$A$134:$J$262</definedName>
    <definedName name="_xlnm._FilterDatabase" localSheetId="12" hidden="1">'Day 1 Zone results (BF-Pools)'!$A$68:$J$130</definedName>
    <definedName name="_xlnm._FilterDatabase" localSheetId="38" hidden="1">'Final Individual results'!$A$3:$V$103</definedName>
    <definedName name="_xlnm._FilterDatabase" localSheetId="26" hidden="1">'Juniors Day 1'!$B$3:$M$3</definedName>
    <definedName name="_xlnm._FilterDatabase" localSheetId="27" hidden="1">'Juniors Day 2'!$B$3:$M$3</definedName>
    <definedName name="_xlnm._FilterDatabase" localSheetId="24" hidden="1">'Ladies Day 1'!$B$3:$L$3</definedName>
    <definedName name="_xlnm._FilterDatabase" localSheetId="25" hidden="1">'Ladies Day 2'!$B$3:$N$3</definedName>
    <definedName name="_xlnm._FilterDatabase" localSheetId="9" hidden="1">'Mystery Pairs'!$D$3:$L$3</definedName>
    <definedName name="_xlnm._FilterDatabase" localSheetId="34" hidden="1">'Mystery Pairs Day 1 '!$A$3:$F$3</definedName>
    <definedName name="_xlnm._FilterDatabase" localSheetId="35" hidden="1">'Mystery Pairs Day 2'!$A$3:$G$3</definedName>
    <definedName name="_xlnm._FilterDatabase" localSheetId="2" hidden="1">'Peg Assignment'!$A$2:$B$32</definedName>
    <definedName name="_xlnm._FilterDatabase" localSheetId="10" hidden="1">'Shannock Quads'!$C$3:$H$3</definedName>
    <definedName name="_xlnm._FilterDatabase" localSheetId="36" hidden="1">'Shannock Quads Day 1'!$D$3:$I$3</definedName>
    <definedName name="_xlnm._FilterDatabase" localSheetId="37" hidden="1">'Shannock Quads Day 2'!$D$3:$I$3</definedName>
    <definedName name="_SP1" localSheetId="2">[1]Teams!$H$18</definedName>
    <definedName name="_SP1">[2]Teams!$H$18</definedName>
    <definedName name="_SP10" localSheetId="2">[1]Teams!$H$27</definedName>
    <definedName name="_SP10">[2]Teams!$H$27</definedName>
    <definedName name="_SP2" localSheetId="2">[1]Teams!$H$19</definedName>
    <definedName name="_SP2">[2]Teams!$H$19</definedName>
    <definedName name="_SP3" localSheetId="2">[1]Teams!$H$20</definedName>
    <definedName name="_SP3">[2]Teams!$H$20</definedName>
    <definedName name="_SP4" localSheetId="2">[1]Teams!$H$21</definedName>
    <definedName name="_SP4">[2]Teams!$H$21</definedName>
    <definedName name="_SP5" localSheetId="2">[1]Teams!$H$22</definedName>
    <definedName name="_SP5">[2]Teams!$H$22</definedName>
    <definedName name="_SP6" localSheetId="2">[1]Teams!$H$23</definedName>
    <definedName name="_SP6">[2]Teams!$H$23</definedName>
    <definedName name="_SP7" localSheetId="2">[1]Teams!$H$24</definedName>
    <definedName name="_SP7">[2]Teams!$H$24</definedName>
    <definedName name="_SP8" localSheetId="2">[1]Teams!$H$25</definedName>
    <definedName name="_SP8">[2]Teams!$H$25</definedName>
    <definedName name="_SP9" localSheetId="2">[1]Teams!$H$26</definedName>
    <definedName name="_SP9">[2]Teams!$H$26</definedName>
    <definedName name="BP">#REF!</definedName>
    <definedName name="e" comment="Mystery Pairs">'[3]Partner Creation (calc) (2)'!$Q$28</definedName>
    <definedName name="MP">'[4]2014 Results'!$A$2</definedName>
    <definedName name="MPC">#REF!</definedName>
    <definedName name="MTPG" comment="Minimum_Team_Peg_Gap" localSheetId="2">[1]Teams!$F$2</definedName>
    <definedName name="MTPG" comment="Minimum_Team_Peg_Gap">[5]Teams!$F$2</definedName>
    <definedName name="NBFpZ">#REF!</definedName>
    <definedName name="NC" comment="Number of Competitors">'[3]Teams &amp; Anglers'!$G$3</definedName>
    <definedName name="NLpZ">#REF!</definedName>
    <definedName name="NoT" localSheetId="2">[1]Teams!$D$2</definedName>
    <definedName name="NoT">#REF!</definedName>
    <definedName name="NoZ" localSheetId="2">[1]Teams!$G$2</definedName>
    <definedName name="NoZ">#REF!</definedName>
    <definedName name="NpZ" localSheetId="2">'[6]Teams &amp; Anglers'!$F$2</definedName>
    <definedName name="NpZ">#REF!</definedName>
    <definedName name="NZ">[5]Teams!$E$2</definedName>
    <definedName name="PR">#REF!</definedName>
    <definedName name="_xlnm.Print_Area" localSheetId="28">'All Day 1 Heaviest Bass'!$A$1:$G$52</definedName>
    <definedName name="_xlnm.Print_Area" localSheetId="29">'All Day 2 Heaviest Bass'!$A$1:$G$41</definedName>
    <definedName name="_xlnm.Print_Area" localSheetId="15">'All Individuals Day 1 (ALL)'!$A$1:$K$107</definedName>
    <definedName name="_xlnm.Print_Area" localSheetId="16">'All Individuals Day 2 (ALL)'!$B$1:$K$75</definedName>
    <definedName name="_xlnm.Print_Area" localSheetId="0">'Auto Team results'!$A$1:$N$104</definedName>
    <definedName name="_xlnm.Print_Area" localSheetId="32">'Bass Fest. Day 1 Heaviest Fish'!$A$1:$G$50</definedName>
    <definedName name="_xlnm.Print_Area" localSheetId="30">'Bass Fest. Day 1 Heaviest Flat'!$B$1:$H$100</definedName>
    <definedName name="_xlnm.Print_Area" localSheetId="33">'Bass Fest. Day 2 Heaviest Fish'!$A$1:$G$39</definedName>
    <definedName name="_xlnm.Print_Area" localSheetId="31">'Bass Fest. Day 2 Heaviest Flat'!$B$1:$H$98</definedName>
    <definedName name="_xlnm.Print_Area" localSheetId="4">'Bass Festival '!$A$1:$G$109</definedName>
    <definedName name="_xlnm.Print_Area" localSheetId="18">'Bass Festival Day 1 (All)'!$B$1:$K$75</definedName>
    <definedName name="_xlnm.Print_Area" localSheetId="19">'Bass Festival Day 1 (Bass)'!$B$1:$J$50</definedName>
    <definedName name="_xlnm.Print_Area" localSheetId="22">'Bass Festival Day 1 (Flattie)'!$B$1:$J$75</definedName>
    <definedName name="_xlnm.Print_Area" localSheetId="21">'Bass Festival Day 2 (All)'!$B$1:$K$75</definedName>
    <definedName name="_xlnm.Print_Area" localSheetId="20">'Bass Festival Day 2 (Bass)'!$B$1:$K$39</definedName>
    <definedName name="_xlnm.Print_Area" localSheetId="23">'Bass Festival Day 2 (Flattie)'!$B$1:$K$75</definedName>
    <definedName name="_xlnm.Print_Area" localSheetId="11">'Day 1 Zone results (All))'!$B$1:$J$249</definedName>
    <definedName name="_xlnm.Print_Area" localSheetId="12">'Day 1 Zone results (BF-Pools)'!$B$1:$J$66</definedName>
    <definedName name="_xlnm.Print_Area" localSheetId="17">'Day 1 Zone results (Ladies)'!#REF!</definedName>
    <definedName name="_xlnm.Print_Area" localSheetId="13">'Day 2 Zone results (All)'!$B$1:$J$249</definedName>
    <definedName name="_xlnm.Print_Area" localSheetId="14">'Day 2 Zone results (BF-Pools)'!$B$1:$J$126</definedName>
    <definedName name="_xlnm.Print_Area" localSheetId="38">'Final Individual results'!$A$1:$H$63</definedName>
    <definedName name="_xlnm.Print_Area" localSheetId="5">'Heaviest Bass '!$A$1:$G$90</definedName>
    <definedName name="_xlnm.Print_Area" localSheetId="6">'Heaviest Catch'!$A$1:$G$153</definedName>
    <definedName name="_xlnm.Print_Area" localSheetId="8">Juniors!$A$1:$H$8</definedName>
    <definedName name="_xlnm.Print_Area" localSheetId="26">'Juniors Day 1'!$B$1:$J$8</definedName>
    <definedName name="_xlnm.Print_Area" localSheetId="27">'Juniors Day 2'!$B$1:$J$8</definedName>
    <definedName name="_xlnm.Print_Area" localSheetId="7">'Ladies '!$A$1:$G$9</definedName>
    <definedName name="_xlnm.Print_Area" localSheetId="24">'Ladies Day 1'!$B$1:$K$19</definedName>
    <definedName name="_xlnm.Print_Area" localSheetId="25">'Ladies Day 2'!$B$1:$K$19</definedName>
    <definedName name="_xlnm.Print_Area" localSheetId="9">'Mystery Pairs'!$B$1:$K$48</definedName>
    <definedName name="_xlnm.Print_Area" localSheetId="34">'Mystery Pairs Day 1 '!$A$1:$F$57</definedName>
    <definedName name="_xlnm.Print_Area" localSheetId="35">'Mystery Pairs Day 2'!$A$1:$F$46</definedName>
    <definedName name="_xlnm.Print_Area" localSheetId="3">'Nth Nfk Bass Fest. (ALL)'!$A$1:$H$115</definedName>
    <definedName name="_xlnm.Print_Area" localSheetId="2">'Peg Assignment'!$A$1:$H$67</definedName>
    <definedName name="_xlnm.Print_Area" localSheetId="10">'Shannock Quads'!$A$1:$G$18</definedName>
    <definedName name="_xlnm.Print_Area" localSheetId="36">'Shannock Quads Day 1'!$B$1:$H$14</definedName>
    <definedName name="_xlnm.Print_Area" localSheetId="37">'Shannock Quads Day 2'!$B$1:$H$13</definedName>
    <definedName name="_xlnm.Print_Titles" localSheetId="15">'All Individuals Day 1 (ALL)'!$1:$3</definedName>
    <definedName name="_xlnm.Print_Titles" localSheetId="16">'All Individuals Day 2 (ALL)'!$1:$3</definedName>
    <definedName name="_xlnm.Print_Titles" localSheetId="4">'Bass Festival '!$1:$3</definedName>
    <definedName name="_xlnm.Print_Titles" localSheetId="18">'Bass Festival Day 1 (All)'!$1:$3</definedName>
    <definedName name="_xlnm.Print_Titles" localSheetId="19">'Bass Festival Day 1 (Bass)'!$1:$3</definedName>
    <definedName name="_xlnm.Print_Titles" localSheetId="22">'Bass Festival Day 1 (Flattie)'!$1:$3</definedName>
    <definedName name="_xlnm.Print_Titles" localSheetId="21">'Bass Festival Day 2 (All)'!$1:$3</definedName>
    <definedName name="_xlnm.Print_Titles" localSheetId="20">'Bass Festival Day 2 (Bass)'!$1:$3</definedName>
    <definedName name="_xlnm.Print_Titles" localSheetId="23">'Bass Festival Day 2 (Flattie)'!$1:$3</definedName>
    <definedName name="_xlnm.Print_Titles" localSheetId="38">'Final Individual results'!$1:$3</definedName>
    <definedName name="_xlnm.Print_Titles" localSheetId="5">'Heaviest Bass '!$1:$3</definedName>
    <definedName name="_xlnm.Print_Titles" localSheetId="6">'Heaviest Catch'!$1:$3</definedName>
    <definedName name="_xlnm.Print_Titles" localSheetId="8">Juniors!$1:$3</definedName>
    <definedName name="_xlnm.Print_Titles" localSheetId="26">'Juniors Day 1'!$1:$3</definedName>
    <definedName name="_xlnm.Print_Titles" localSheetId="27">'Juniors Day 2'!$1:$3</definedName>
    <definedName name="_xlnm.Print_Titles" localSheetId="7">'Ladies '!$1:$3</definedName>
    <definedName name="_xlnm.Print_Titles" localSheetId="24">'Ladies Day 1'!$1:$3</definedName>
    <definedName name="_xlnm.Print_Titles" localSheetId="25">'Ladies Day 2'!$1:$3</definedName>
    <definedName name="_xlnm.Print_Titles" localSheetId="9">'Mystery Pairs'!$1:$3</definedName>
    <definedName name="_xlnm.Print_Titles" localSheetId="34">'Mystery Pairs Day 1 '!$1:$3</definedName>
    <definedName name="_xlnm.Print_Titles" localSheetId="35">'Mystery Pairs Day 2'!$1:$3</definedName>
    <definedName name="_xlnm.Print_Titles" localSheetId="3">'Nth Nfk Bass Fest. (ALL)'!$1:$3</definedName>
    <definedName name="_xlnm.Print_Titles" localSheetId="2">'Peg Assignment'!$2:$2</definedName>
    <definedName name="_xlnm.Print_Titles" localSheetId="10">'Shannock Quads'!$1:$3</definedName>
    <definedName name="_xlnm.Print_Titles" localSheetId="36">'Shannock Quads Day 1'!$1:$3</definedName>
    <definedName name="_xlnm.Print_Titles" localSheetId="37">'Shannock Quads Day 2'!$1:$3</definedName>
    <definedName name="Pwr" localSheetId="2">[1]Teams!$H$2</definedName>
    <definedName name="Pwr">#REF!</definedName>
    <definedName name="rs" localSheetId="29">'All Individuals Day 1 (ALL)'!#REF!</definedName>
    <definedName name="rs" localSheetId="32">'All Individuals Day 1 (ALL)'!#REF!</definedName>
    <definedName name="rs" localSheetId="30">'All Individuals Day 1 (ALL)'!#REF!</definedName>
    <definedName name="rs" localSheetId="33">'All Individuals Day 1 (ALL)'!#REF!</definedName>
    <definedName name="rs" localSheetId="31">'All Individuals Day 1 (ALL)'!#REF!</definedName>
    <definedName name="rs" localSheetId="4">'All Individuals Day 1 (ALL)'!#REF!</definedName>
    <definedName name="rs" localSheetId="18">'Bass Festival Day 1 (All)'!#REF!</definedName>
    <definedName name="rs" localSheetId="19">'Bass Festival Day 1 (Bass)'!#REF!</definedName>
    <definedName name="rs" localSheetId="22">'Bass Festival Day 1 (Flattie)'!#REF!</definedName>
    <definedName name="rs" localSheetId="21">'Bass Festival Day 2 (All)'!#REF!</definedName>
    <definedName name="rs" localSheetId="20">'Bass Festival Day 2 (Bass)'!#REF!</definedName>
    <definedName name="rs" localSheetId="23">'Bass Festival Day 2 (Flattie)'!#REF!</definedName>
    <definedName name="rs" localSheetId="11">'All Individuals Day 1 (ALL)'!#REF!</definedName>
    <definedName name="rs" localSheetId="12">'All Individuals Day 1 (ALL)'!#REF!</definedName>
    <definedName name="rs" localSheetId="17">'All Individuals Day 1 (ALL)'!#REF!</definedName>
    <definedName name="rs" localSheetId="13">'All Individuals Day 1 (ALL)'!#REF!</definedName>
    <definedName name="rs" localSheetId="14">'All Individuals Day 1 (ALL)'!#REF!</definedName>
    <definedName name="rs" localSheetId="5">'All Individuals Day 1 (ALL)'!#REF!</definedName>
    <definedName name="rs" localSheetId="6">'All Individuals Day 1 (ALL)'!#REF!</definedName>
    <definedName name="rs" localSheetId="8">'All Individuals Day 1 (ALL)'!#REF!</definedName>
    <definedName name="rs" localSheetId="26">'Juniors Day 1'!#REF!</definedName>
    <definedName name="rs" localSheetId="27">'Juniors Day 2'!#REF!</definedName>
    <definedName name="rs" localSheetId="7">'All Individuals Day 1 (ALL)'!#REF!</definedName>
    <definedName name="rs" localSheetId="24">'Ladies Day 1'!#REF!</definedName>
    <definedName name="rs" localSheetId="25">'Ladies Day 2'!#REF!</definedName>
    <definedName name="rs" localSheetId="9">'Mystery Pairs'!#REF!</definedName>
    <definedName name="rs" localSheetId="34">'Mystery Pairs Day 1 '!#REF!</definedName>
    <definedName name="rs" localSheetId="35">'Mystery Pairs Day 2'!#REF!</definedName>
    <definedName name="rs" localSheetId="3">'All Individuals Day 1 (ALL)'!#REF!</definedName>
    <definedName name="rs" localSheetId="2">'All Individuals Day 1 (ALL)'!#REF!</definedName>
    <definedName name="rs" localSheetId="10">'Shannock Quads'!#REF!</definedName>
    <definedName name="rs" localSheetId="36">'Shannock Quads Day 1'!#REF!</definedName>
    <definedName name="rs" localSheetId="37">'Shannock Quads Day 2'!#REF!</definedName>
    <definedName name="rs">'All Individuals Day 1 (ALL)'!#REF!</definedName>
    <definedName name="RT">'[3]Partner Creation (calc) (1)'!$Q$6</definedName>
    <definedName name="RTR">'[3]Partner Creation (calc) (1)'!$Q$8</definedName>
    <definedName name="SAI">'[4]2014 League Table'!$N$7</definedName>
    <definedName name="SAP">'[4]2014 League Table'!$M$7</definedName>
    <definedName name="SC">'[4]2014 League Table'!$BH$7</definedName>
    <definedName name="TDPD">[7]Teams!$I$2</definedName>
    <definedName name="WC">'[4]2014 League Table'!$BN$7</definedName>
    <definedName name="ZP">#REF!</definedName>
  </definedNames>
  <calcPr calcId="145621"/>
</workbook>
</file>

<file path=xl/calcChain.xml><?xml version="1.0" encoding="utf-8"?>
<calcChain xmlns="http://schemas.openxmlformats.org/spreadsheetml/2006/main">
  <c r="C2" i="25" l="1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C281" i="25"/>
  <c r="C282" i="25"/>
  <c r="C283" i="25"/>
  <c r="C284" i="25"/>
  <c r="C285" i="25"/>
  <c r="C286" i="25"/>
  <c r="C287" i="25"/>
  <c r="C288" i="25"/>
  <c r="C289" i="25"/>
  <c r="C290" i="25"/>
  <c r="C291" i="25"/>
  <c r="C292" i="25"/>
  <c r="C293" i="25"/>
  <c r="C294" i="25"/>
  <c r="C295" i="25"/>
  <c r="C296" i="25"/>
  <c r="C297" i="25"/>
  <c r="C298" i="25"/>
  <c r="C299" i="25"/>
  <c r="C300" i="25"/>
  <c r="C301" i="25"/>
  <c r="C302" i="25"/>
  <c r="C303" i="25"/>
  <c r="C304" i="25"/>
  <c r="C305" i="25"/>
  <c r="C306" i="25"/>
  <c r="C307" i="25"/>
  <c r="C308" i="25"/>
  <c r="C309" i="25"/>
  <c r="C310" i="25"/>
  <c r="C311" i="25"/>
  <c r="C312" i="25"/>
  <c r="C313" i="25"/>
  <c r="C314" i="25"/>
  <c r="C315" i="25"/>
  <c r="C316" i="25"/>
  <c r="C317" i="25"/>
  <c r="C318" i="25"/>
  <c r="C319" i="25"/>
  <c r="C320" i="25"/>
  <c r="C321" i="25"/>
  <c r="C322" i="25"/>
  <c r="C323" i="25"/>
  <c r="C324" i="25"/>
  <c r="C325" i="25"/>
  <c r="C326" i="25"/>
  <c r="C327" i="25"/>
  <c r="C328" i="25"/>
  <c r="C329" i="25"/>
  <c r="C330" i="25"/>
  <c r="C331" i="25"/>
  <c r="C332" i="25"/>
  <c r="C333" i="25"/>
  <c r="C334" i="25"/>
  <c r="C335" i="25"/>
  <c r="C336" i="25"/>
  <c r="C337" i="25"/>
  <c r="C338" i="25"/>
  <c r="C339" i="25"/>
  <c r="C340" i="25"/>
  <c r="C341" i="25"/>
  <c r="C342" i="25"/>
  <c r="C343" i="25"/>
  <c r="C344" i="25"/>
  <c r="C345" i="25"/>
  <c r="C346" i="25"/>
  <c r="C347" i="25"/>
  <c r="C348" i="25"/>
  <c r="C349" i="25"/>
  <c r="C350" i="25"/>
  <c r="C351" i="25"/>
  <c r="C352" i="25"/>
  <c r="C353" i="25"/>
  <c r="C354" i="25"/>
  <c r="C355" i="25"/>
  <c r="C356" i="25"/>
  <c r="C357" i="25"/>
  <c r="C358" i="25"/>
  <c r="C359" i="25"/>
  <c r="C360" i="25"/>
  <c r="C361" i="25"/>
  <c r="C362" i="25"/>
  <c r="C363" i="25"/>
  <c r="C364" i="25"/>
  <c r="C365" i="25"/>
  <c r="C366" i="25"/>
  <c r="C367" i="25"/>
  <c r="C368" i="25"/>
  <c r="C369" i="25"/>
  <c r="C370" i="25"/>
  <c r="C371" i="25"/>
  <c r="C372" i="25"/>
  <c r="C373" i="25"/>
  <c r="C374" i="25"/>
  <c r="C375" i="25"/>
  <c r="C376" i="25"/>
  <c r="C377" i="25"/>
  <c r="C378" i="25"/>
  <c r="C379" i="25"/>
  <c r="C380" i="25"/>
  <c r="C381" i="25"/>
  <c r="C382" i="25"/>
  <c r="C383" i="25"/>
  <c r="C384" i="25"/>
  <c r="C385" i="25"/>
  <c r="C386" i="25"/>
  <c r="C387" i="25"/>
  <c r="C388" i="25"/>
  <c r="C389" i="25"/>
  <c r="C390" i="25"/>
  <c r="C391" i="25"/>
  <c r="C392" i="25"/>
  <c r="C393" i="25"/>
  <c r="C394" i="25"/>
  <c r="C395" i="25"/>
  <c r="C396" i="25"/>
  <c r="C397" i="25"/>
  <c r="C398" i="25"/>
  <c r="C399" i="25"/>
  <c r="C400" i="25"/>
  <c r="C401" i="25"/>
  <c r="C402" i="25"/>
  <c r="C403" i="25"/>
  <c r="C404" i="25"/>
  <c r="C405" i="25"/>
  <c r="C406" i="25"/>
  <c r="C407" i="25"/>
  <c r="C408" i="25"/>
  <c r="C409" i="25"/>
  <c r="C410" i="25"/>
  <c r="C411" i="25"/>
  <c r="C412" i="25"/>
  <c r="C413" i="25"/>
  <c r="C414" i="25"/>
  <c r="C415" i="25"/>
  <c r="C416" i="25"/>
  <c r="C417" i="25"/>
  <c r="C418" i="25"/>
  <c r="C419" i="25"/>
  <c r="C420" i="25"/>
  <c r="C421" i="25"/>
  <c r="C422" i="25"/>
  <c r="C423" i="25"/>
  <c r="C424" i="25"/>
  <c r="C425" i="25"/>
  <c r="C426" i="25"/>
  <c r="C427" i="25"/>
  <c r="C428" i="25"/>
  <c r="C429" i="25"/>
  <c r="C430" i="25"/>
  <c r="C431" i="25"/>
  <c r="C432" i="25"/>
  <c r="C433" i="25"/>
  <c r="C434" i="25"/>
  <c r="C435" i="25"/>
  <c r="C436" i="25"/>
  <c r="C437" i="25"/>
  <c r="C438" i="25"/>
  <c r="C439" i="25"/>
  <c r="C440" i="25"/>
  <c r="C441" i="25"/>
  <c r="C442" i="25"/>
  <c r="C443" i="25"/>
  <c r="C444" i="25"/>
  <c r="C445" i="25"/>
  <c r="C446" i="25"/>
  <c r="C447" i="25"/>
  <c r="C448" i="25"/>
  <c r="C449" i="25"/>
  <c r="C450" i="25"/>
  <c r="C451" i="25"/>
  <c r="C452" i="25"/>
  <c r="C453" i="25"/>
  <c r="C454" i="25"/>
  <c r="C455" i="25"/>
  <c r="C456" i="25"/>
  <c r="C457" i="25"/>
  <c r="C458" i="25"/>
  <c r="C459" i="25"/>
  <c r="C460" i="25"/>
  <c r="C461" i="25"/>
  <c r="C462" i="25"/>
  <c r="C463" i="25"/>
  <c r="C464" i="25"/>
  <c r="C465" i="25"/>
  <c r="C466" i="25"/>
  <c r="C467" i="25"/>
  <c r="C468" i="25"/>
  <c r="C469" i="25"/>
  <c r="C470" i="25"/>
  <c r="C471" i="25"/>
  <c r="C472" i="25"/>
  <c r="C473" i="25"/>
  <c r="C474" i="25"/>
  <c r="C475" i="25"/>
  <c r="C476" i="25"/>
  <c r="C477" i="25"/>
  <c r="C478" i="25"/>
  <c r="C479" i="25"/>
  <c r="C480" i="25"/>
  <c r="C481" i="25"/>
  <c r="C482" i="25"/>
  <c r="C483" i="25"/>
  <c r="C484" i="25"/>
  <c r="C485" i="25"/>
  <c r="C486" i="25"/>
  <c r="C487" i="25"/>
  <c r="C488" i="25"/>
  <c r="C489" i="25"/>
  <c r="C490" i="25"/>
  <c r="C491" i="25"/>
  <c r="C492" i="25"/>
  <c r="C493" i="25"/>
  <c r="C494" i="25"/>
  <c r="C495" i="25"/>
  <c r="C496" i="25"/>
  <c r="C497" i="25"/>
  <c r="C498" i="25"/>
  <c r="C499" i="25"/>
  <c r="C500" i="25"/>
  <c r="C501" i="25"/>
  <c r="C502" i="25"/>
  <c r="C503" i="25"/>
  <c r="C504" i="25"/>
  <c r="C505" i="25"/>
  <c r="C506" i="25"/>
  <c r="C507" i="25"/>
  <c r="C508" i="25"/>
  <c r="C509" i="25"/>
  <c r="C510" i="25"/>
  <c r="C511" i="25"/>
  <c r="C512" i="25"/>
  <c r="C513" i="25"/>
  <c r="C514" i="25"/>
  <c r="C515" i="25"/>
  <c r="C516" i="25"/>
  <c r="C517" i="25"/>
  <c r="C518" i="25"/>
  <c r="C519" i="25"/>
  <c r="C520" i="25"/>
  <c r="C521" i="25"/>
  <c r="C522" i="25"/>
  <c r="C523" i="25"/>
  <c r="C524" i="25"/>
  <c r="C525" i="25"/>
  <c r="C526" i="25"/>
  <c r="C527" i="25"/>
  <c r="C528" i="25"/>
  <c r="C529" i="25"/>
  <c r="C530" i="25"/>
  <c r="C531" i="25"/>
  <c r="C532" i="25"/>
  <c r="C533" i="25"/>
  <c r="C534" i="25"/>
  <c r="C535" i="25"/>
  <c r="C536" i="25"/>
  <c r="C537" i="25"/>
  <c r="C538" i="25"/>
  <c r="C539" i="25"/>
  <c r="C540" i="25"/>
  <c r="C541" i="25"/>
  <c r="C542" i="25"/>
  <c r="C543" i="25"/>
  <c r="C544" i="25"/>
  <c r="C545" i="25"/>
  <c r="C546" i="25"/>
  <c r="C547" i="25"/>
  <c r="C548" i="25"/>
  <c r="C549" i="25"/>
  <c r="C550" i="25"/>
  <c r="C551" i="25"/>
  <c r="C552" i="25"/>
  <c r="C553" i="25"/>
  <c r="C554" i="25"/>
  <c r="C555" i="25"/>
  <c r="C556" i="25"/>
  <c r="C557" i="25"/>
  <c r="C558" i="25"/>
  <c r="C559" i="25"/>
  <c r="C560" i="25"/>
  <c r="C561" i="25"/>
  <c r="C562" i="25"/>
  <c r="C563" i="25"/>
  <c r="C564" i="25"/>
  <c r="C565" i="25"/>
  <c r="C566" i="25"/>
  <c r="C567" i="25"/>
  <c r="C568" i="25"/>
  <c r="C569" i="25"/>
  <c r="C570" i="25"/>
  <c r="C571" i="25"/>
  <c r="C572" i="25"/>
  <c r="C573" i="25"/>
  <c r="C574" i="25"/>
  <c r="C575" i="25"/>
  <c r="C576" i="25"/>
  <c r="C577" i="25"/>
  <c r="C578" i="25"/>
  <c r="C579" i="25"/>
  <c r="C580" i="25"/>
  <c r="C581" i="25"/>
  <c r="C582" i="25"/>
  <c r="C583" i="25"/>
  <c r="C584" i="25"/>
  <c r="C585" i="25"/>
  <c r="C586" i="25"/>
  <c r="C587" i="25"/>
  <c r="C588" i="25"/>
  <c r="C589" i="25"/>
  <c r="C590" i="25"/>
  <c r="C591" i="25"/>
  <c r="C592" i="25"/>
  <c r="C593" i="25"/>
  <c r="C594" i="25"/>
  <c r="C595" i="25"/>
  <c r="C596" i="25"/>
  <c r="C597" i="25"/>
  <c r="C598" i="25"/>
  <c r="C599" i="25"/>
  <c r="C600" i="25"/>
  <c r="C601" i="25"/>
  <c r="C602" i="25"/>
  <c r="C603" i="25"/>
  <c r="C604" i="25"/>
  <c r="C605" i="25"/>
  <c r="C606" i="25"/>
  <c r="C607" i="25"/>
  <c r="C608" i="25"/>
  <c r="C609" i="25"/>
  <c r="C610" i="25"/>
  <c r="C611" i="25"/>
  <c r="C612" i="25"/>
  <c r="C613" i="25"/>
  <c r="C614" i="25"/>
  <c r="C615" i="25"/>
  <c r="C616" i="25"/>
  <c r="C617" i="25"/>
  <c r="C618" i="25"/>
  <c r="C619" i="25"/>
  <c r="C620" i="25"/>
  <c r="C621" i="25"/>
  <c r="C622" i="25"/>
  <c r="C623" i="25"/>
  <c r="C624" i="25"/>
  <c r="C625" i="25"/>
  <c r="C626" i="25"/>
  <c r="C627" i="25"/>
  <c r="C628" i="25"/>
  <c r="C629" i="25"/>
  <c r="C630" i="25"/>
  <c r="C631" i="25"/>
  <c r="C632" i="25"/>
  <c r="C633" i="25"/>
  <c r="C634" i="25"/>
  <c r="C635" i="25"/>
  <c r="C636" i="25"/>
  <c r="C637" i="25"/>
  <c r="C638" i="25"/>
  <c r="C639" i="25"/>
  <c r="C640" i="25"/>
  <c r="C641" i="25"/>
  <c r="C642" i="25"/>
  <c r="C643" i="25"/>
  <c r="C644" i="25"/>
  <c r="C645" i="25"/>
  <c r="C646" i="25"/>
  <c r="C647" i="25"/>
  <c r="C648" i="25"/>
  <c r="C649" i="25"/>
  <c r="C650" i="25"/>
  <c r="C651" i="25"/>
  <c r="C652" i="25"/>
  <c r="C653" i="25"/>
  <c r="C654" i="25"/>
  <c r="C655" i="25"/>
  <c r="C656" i="25"/>
  <c r="C657" i="25"/>
  <c r="C658" i="25"/>
  <c r="C659" i="25"/>
  <c r="C660" i="25"/>
  <c r="C661" i="25"/>
  <c r="C662" i="25"/>
  <c r="C663" i="25"/>
  <c r="C664" i="25"/>
  <c r="C665" i="25"/>
  <c r="C666" i="25"/>
  <c r="C667" i="25"/>
  <c r="C668" i="25"/>
  <c r="C669" i="25"/>
  <c r="C670" i="25"/>
  <c r="C671" i="25"/>
  <c r="H4" i="34"/>
  <c r="P4" i="34"/>
  <c r="H5" i="34"/>
  <c r="P5" i="34"/>
  <c r="H6" i="34"/>
  <c r="P6" i="34"/>
  <c r="H7" i="34"/>
  <c r="P7" i="34"/>
  <c r="H8" i="34"/>
  <c r="P8" i="34"/>
  <c r="H9" i="34"/>
  <c r="P9" i="34"/>
  <c r="H10" i="34"/>
  <c r="P10" i="34"/>
  <c r="H11" i="34"/>
  <c r="P11" i="34"/>
  <c r="H12" i="34"/>
  <c r="P12" i="34"/>
  <c r="H13" i="34"/>
  <c r="P13" i="34"/>
  <c r="H14" i="34"/>
  <c r="P14" i="34"/>
  <c r="H15" i="34"/>
  <c r="P15" i="34"/>
  <c r="H16" i="34"/>
  <c r="P16" i="34"/>
  <c r="H17" i="34"/>
  <c r="P17" i="34"/>
  <c r="H18" i="34"/>
  <c r="P18" i="34"/>
  <c r="H19" i="34"/>
  <c r="P19" i="34"/>
  <c r="H20" i="34"/>
  <c r="P20" i="34"/>
  <c r="H21" i="34"/>
  <c r="P21" i="34"/>
  <c r="H22" i="34"/>
  <c r="P22" i="34"/>
  <c r="H23" i="34"/>
  <c r="P23" i="34"/>
  <c r="H24" i="34"/>
  <c r="P24" i="34"/>
  <c r="H25" i="34"/>
  <c r="P25" i="34"/>
  <c r="H26" i="34"/>
  <c r="P26" i="34"/>
  <c r="H27" i="34"/>
  <c r="P27" i="34"/>
  <c r="H28" i="34"/>
  <c r="P28" i="34"/>
  <c r="H29" i="34"/>
  <c r="P29" i="34"/>
  <c r="H30" i="34"/>
  <c r="P30" i="34"/>
  <c r="H31" i="34"/>
  <c r="P31" i="34"/>
  <c r="H32" i="34"/>
  <c r="P32" i="34"/>
  <c r="H33" i="34"/>
  <c r="P33" i="34"/>
  <c r="H34" i="34"/>
  <c r="P34" i="34"/>
  <c r="H35" i="34"/>
  <c r="P35" i="34"/>
  <c r="H36" i="34"/>
  <c r="P36" i="34"/>
  <c r="H37" i="34"/>
  <c r="P37" i="34"/>
  <c r="H38" i="34"/>
  <c r="P38" i="34"/>
  <c r="H39" i="34"/>
  <c r="P39" i="34"/>
  <c r="H40" i="34"/>
  <c r="P40" i="34"/>
  <c r="H41" i="34"/>
  <c r="P41" i="34"/>
  <c r="H42" i="34"/>
  <c r="P42" i="34"/>
  <c r="H43" i="34"/>
  <c r="P43" i="34"/>
  <c r="H44" i="34"/>
  <c r="P44" i="34"/>
  <c r="H45" i="34"/>
  <c r="P45" i="34"/>
  <c r="H46" i="34"/>
  <c r="P46" i="34"/>
  <c r="H47" i="34"/>
  <c r="P47" i="34"/>
  <c r="H48" i="34"/>
  <c r="P48" i="34"/>
  <c r="H49" i="34"/>
  <c r="P49" i="34"/>
  <c r="H50" i="34"/>
  <c r="P50" i="34"/>
  <c r="H51" i="34"/>
  <c r="P51" i="34"/>
  <c r="H52" i="34"/>
  <c r="P52" i="34"/>
  <c r="H53" i="34"/>
  <c r="P53" i="34"/>
  <c r="H54" i="34"/>
  <c r="P54" i="34"/>
  <c r="H55" i="34"/>
  <c r="P55" i="34"/>
  <c r="H56" i="34"/>
  <c r="P56" i="34"/>
  <c r="H57" i="34"/>
  <c r="P57" i="34"/>
  <c r="H58" i="34"/>
  <c r="P58" i="34"/>
  <c r="H59" i="34"/>
  <c r="P59" i="34"/>
  <c r="H60" i="34"/>
  <c r="P60" i="34"/>
  <c r="H61" i="34"/>
  <c r="P61" i="34"/>
  <c r="H62" i="34"/>
  <c r="P62" i="34"/>
  <c r="H63" i="34"/>
  <c r="P63" i="34"/>
  <c r="H64" i="34"/>
  <c r="P64" i="34"/>
  <c r="H65" i="34"/>
  <c r="P65" i="34"/>
  <c r="H66" i="34"/>
  <c r="P66" i="34"/>
  <c r="H67" i="34"/>
  <c r="P67" i="34"/>
  <c r="H68" i="34"/>
  <c r="P68" i="34"/>
  <c r="H69" i="34"/>
  <c r="P69" i="34"/>
  <c r="H70" i="34"/>
  <c r="P70" i="34"/>
  <c r="H71" i="34"/>
  <c r="P71" i="34"/>
  <c r="H72" i="34"/>
  <c r="P72" i="34"/>
  <c r="H73" i="34"/>
  <c r="P73" i="34"/>
  <c r="H74" i="34"/>
  <c r="P74" i="34"/>
  <c r="H75" i="34"/>
  <c r="P75" i="34"/>
  <c r="H76" i="34"/>
  <c r="P76" i="34"/>
  <c r="H77" i="34"/>
  <c r="P77" i="34"/>
  <c r="H78" i="34"/>
  <c r="P78" i="34"/>
  <c r="H79" i="34"/>
  <c r="P79" i="34"/>
  <c r="H80" i="34"/>
  <c r="P80" i="34"/>
  <c r="H81" i="34"/>
  <c r="P81" i="34"/>
  <c r="H82" i="34"/>
  <c r="P82" i="34"/>
  <c r="H83" i="34"/>
  <c r="P83" i="34"/>
  <c r="H84" i="34"/>
  <c r="P84" i="34"/>
  <c r="H85" i="34"/>
  <c r="P85" i="34"/>
  <c r="H86" i="34"/>
  <c r="P86" i="34"/>
  <c r="H87" i="34"/>
  <c r="P87" i="34"/>
  <c r="H88" i="34"/>
  <c r="P88" i="34"/>
  <c r="H89" i="34"/>
  <c r="P89" i="34"/>
  <c r="H90" i="34"/>
  <c r="P90" i="34"/>
  <c r="H91" i="34"/>
  <c r="P91" i="34"/>
  <c r="H92" i="34"/>
  <c r="P92" i="34"/>
  <c r="H93" i="34"/>
  <c r="P93" i="34"/>
  <c r="H94" i="34"/>
  <c r="P94" i="34"/>
  <c r="H95" i="34"/>
  <c r="P95" i="34"/>
  <c r="H96" i="34"/>
  <c r="P96" i="34"/>
  <c r="H97" i="34"/>
  <c r="P97" i="34"/>
  <c r="H98" i="34"/>
  <c r="P98" i="34"/>
  <c r="H99" i="34"/>
  <c r="P99" i="34"/>
  <c r="H100" i="34"/>
  <c r="P100" i="34"/>
  <c r="H101" i="34"/>
  <c r="P101" i="34"/>
  <c r="H102" i="34"/>
  <c r="P102" i="34"/>
  <c r="H103" i="34"/>
  <c r="P103" i="34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A4" i="4"/>
  <c r="C4" i="4"/>
  <c r="E4" i="4"/>
  <c r="G4" i="4" s="1"/>
  <c r="I4" i="4" s="1"/>
  <c r="K4" i="4" s="1"/>
  <c r="A5" i="4"/>
  <c r="C5" i="4"/>
  <c r="E5" i="4" s="1"/>
  <c r="A6" i="4"/>
  <c r="C6" i="4"/>
  <c r="E6" i="4"/>
  <c r="G6" i="4" s="1"/>
  <c r="I6" i="4" s="1"/>
  <c r="K6" i="4" s="1"/>
  <c r="A7" i="4"/>
  <c r="C7" i="4"/>
  <c r="E7" i="4" s="1"/>
  <c r="A8" i="4"/>
  <c r="C8" i="4"/>
  <c r="E8" i="4"/>
  <c r="G8" i="4" s="1"/>
  <c r="I8" i="4" s="1"/>
  <c r="A9" i="4"/>
  <c r="C9" i="4"/>
  <c r="E9" i="4" s="1"/>
  <c r="G9" i="4" s="1"/>
  <c r="I9" i="4" s="1"/>
  <c r="K9" i="4" s="1"/>
  <c r="A10" i="4"/>
  <c r="C10" i="4"/>
  <c r="E10" i="4"/>
  <c r="G10" i="4" s="1"/>
  <c r="A11" i="4"/>
  <c r="C11" i="4"/>
  <c r="E11" i="4" s="1"/>
  <c r="A12" i="4"/>
  <c r="C12" i="4"/>
  <c r="E12" i="4"/>
  <c r="G12" i="4" s="1"/>
  <c r="I12" i="4" s="1"/>
  <c r="K12" i="4" s="1"/>
  <c r="L12" i="4" s="1"/>
  <c r="A13" i="4"/>
  <c r="C13" i="4"/>
  <c r="E13" i="4" s="1"/>
  <c r="A14" i="4"/>
  <c r="C14" i="4"/>
  <c r="E14" i="4"/>
  <c r="G14" i="4" s="1"/>
  <c r="I14" i="4" s="1"/>
  <c r="K14" i="4" s="1"/>
  <c r="A15" i="4"/>
  <c r="C15" i="4"/>
  <c r="E15" i="4" s="1"/>
  <c r="A16" i="4"/>
  <c r="C16" i="4"/>
  <c r="E16" i="4"/>
  <c r="G16" i="4" s="1"/>
  <c r="I16" i="4" s="1"/>
  <c r="K16" i="4" s="1"/>
  <c r="A17" i="4"/>
  <c r="C17" i="4"/>
  <c r="E17" i="4" s="1"/>
  <c r="G17" i="4" s="1"/>
  <c r="I17" i="4" s="1"/>
  <c r="K17" i="4" s="1"/>
  <c r="A18" i="4"/>
  <c r="C18" i="4"/>
  <c r="E18" i="4"/>
  <c r="G18" i="4" s="1"/>
  <c r="I18" i="4" s="1"/>
  <c r="K18" i="4" s="1"/>
  <c r="A19" i="4"/>
  <c r="C19" i="4"/>
  <c r="E19" i="4" s="1"/>
  <c r="G19" i="4" s="1"/>
  <c r="I19" i="4" s="1"/>
  <c r="K19" i="4" s="1"/>
  <c r="L19" i="4" s="1"/>
  <c r="A20" i="4"/>
  <c r="C20" i="4"/>
  <c r="E20" i="4"/>
  <c r="G20" i="4" s="1"/>
  <c r="I20" i="4" s="1"/>
  <c r="K20" i="4" s="1"/>
  <c r="A21" i="4"/>
  <c r="C21" i="4"/>
  <c r="E21" i="4" s="1"/>
  <c r="G21" i="4" s="1"/>
  <c r="I21" i="4" s="1"/>
  <c r="K21" i="4" s="1"/>
  <c r="A22" i="4"/>
  <c r="C22" i="4"/>
  <c r="E22" i="4"/>
  <c r="G22" i="4" s="1"/>
  <c r="I22" i="4" s="1"/>
  <c r="K22" i="4" s="1"/>
  <c r="A23" i="4"/>
  <c r="C23" i="4"/>
  <c r="E23" i="4" s="1"/>
  <c r="G23" i="4" s="1"/>
  <c r="I23" i="4" s="1"/>
  <c r="K23" i="4" s="1"/>
  <c r="A24" i="4"/>
  <c r="C24" i="4"/>
  <c r="E24" i="4"/>
  <c r="A25" i="4"/>
  <c r="C25" i="4"/>
  <c r="E25" i="4" s="1"/>
  <c r="G25" i="4" s="1"/>
  <c r="I25" i="4" s="1"/>
  <c r="K25" i="4" s="1"/>
  <c r="A26" i="4"/>
  <c r="C26" i="4"/>
  <c r="E26" i="4"/>
  <c r="G26" i="4" s="1"/>
  <c r="I26" i="4" s="1"/>
  <c r="A27" i="4"/>
  <c r="C27" i="4"/>
  <c r="E27" i="4" s="1"/>
  <c r="G27" i="4" s="1"/>
  <c r="I27" i="4" s="1"/>
  <c r="K27" i="4" s="1"/>
  <c r="L27" i="4" s="1"/>
  <c r="A28" i="4"/>
  <c r="C28" i="4"/>
  <c r="E28" i="4"/>
  <c r="G28" i="4" s="1"/>
  <c r="I28" i="4" s="1"/>
  <c r="K28" i="4" s="1"/>
  <c r="A29" i="4"/>
  <c r="C29" i="4"/>
  <c r="E29" i="4" s="1"/>
  <c r="G29" i="4" s="1"/>
  <c r="I29" i="4" s="1"/>
  <c r="A30" i="4"/>
  <c r="C30" i="4"/>
  <c r="E30" i="4"/>
  <c r="A31" i="4"/>
  <c r="C31" i="4"/>
  <c r="E31" i="4" s="1"/>
  <c r="G31" i="4" s="1"/>
  <c r="I31" i="4" s="1"/>
  <c r="A32" i="4"/>
  <c r="C32" i="4"/>
  <c r="E32" i="4"/>
  <c r="G32" i="4" s="1"/>
  <c r="I32" i="4" s="1"/>
  <c r="K32" i="4" s="1"/>
  <c r="L32" i="4" s="1"/>
  <c r="A33" i="4"/>
  <c r="C33" i="4"/>
  <c r="E33" i="4" s="1"/>
  <c r="G33" i="4" s="1"/>
  <c r="I33" i="4" s="1"/>
  <c r="K33" i="4" s="1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9" i="4"/>
  <c r="A4" i="8" s="1"/>
  <c r="A80" i="4"/>
  <c r="A5" i="8" s="1"/>
  <c r="A81" i="4"/>
  <c r="A6" i="8" s="1"/>
  <c r="A82" i="4"/>
  <c r="A7" i="8" s="1"/>
  <c r="A83" i="4"/>
  <c r="A8" i="8" s="1"/>
  <c r="A84" i="4"/>
  <c r="A9" i="8" s="1"/>
  <c r="A85" i="4"/>
  <c r="A10" i="8" s="1"/>
  <c r="A86" i="4"/>
  <c r="A11" i="8" s="1"/>
  <c r="A87" i="4"/>
  <c r="A12" i="8" s="1"/>
  <c r="A88" i="4"/>
  <c r="A13" i="8" s="1"/>
  <c r="A89" i="4"/>
  <c r="A14" i="8" s="1"/>
  <c r="A90" i="4"/>
  <c r="A15" i="8" s="1"/>
  <c r="A91" i="4"/>
  <c r="A16" i="8" s="1"/>
  <c r="A92" i="4"/>
  <c r="A17" i="8" s="1"/>
  <c r="A93" i="4"/>
  <c r="A18" i="8" s="1"/>
  <c r="A94" i="4"/>
  <c r="A19" i="8" s="1"/>
  <c r="A95" i="4"/>
  <c r="A20" i="8" s="1"/>
  <c r="A96" i="4"/>
  <c r="A21" i="8" s="1"/>
  <c r="A97" i="4"/>
  <c r="A22" i="8" s="1"/>
  <c r="A98" i="4"/>
  <c r="A23" i="8" s="1"/>
  <c r="A99" i="4"/>
  <c r="A24" i="8" s="1"/>
  <c r="A100" i="4"/>
  <c r="A25" i="8" s="1"/>
  <c r="A101" i="4"/>
  <c r="A26" i="8" s="1"/>
  <c r="A102" i="4"/>
  <c r="A27" i="8" s="1"/>
  <c r="A103" i="4"/>
  <c r="A28" i="8" s="1"/>
  <c r="A104" i="4"/>
  <c r="A29" i="8" s="1"/>
  <c r="A105" i="4"/>
  <c r="A30" i="8" s="1"/>
  <c r="A106" i="4"/>
  <c r="A31" i="8" s="1"/>
  <c r="A107" i="4"/>
  <c r="A108" i="4"/>
  <c r="A109" i="4"/>
  <c r="D20" i="4" l="1"/>
  <c r="K26" i="4"/>
  <c r="K31" i="4"/>
  <c r="I10" i="4"/>
  <c r="G30" i="4"/>
  <c r="K29" i="4"/>
  <c r="L29" i="4" s="1"/>
  <c r="G24" i="4"/>
  <c r="G15" i="4"/>
  <c r="G13" i="4"/>
  <c r="G11" i="4"/>
  <c r="G5" i="4"/>
  <c r="K8" i="4"/>
  <c r="G7" i="4"/>
  <c r="D30" i="4" l="1"/>
  <c r="D18" i="4"/>
  <c r="I7" i="4"/>
  <c r="I5" i="4"/>
  <c r="I11" i="4"/>
  <c r="I13" i="4"/>
  <c r="I15" i="4"/>
  <c r="I24" i="4"/>
  <c r="I30" i="4"/>
  <c r="K10" i="4"/>
  <c r="L10" i="4" s="1"/>
  <c r="K13" i="4" l="1"/>
  <c r="K7" i="4"/>
  <c r="K30" i="4"/>
  <c r="K24" i="4"/>
  <c r="K15" i="4"/>
  <c r="K11" i="4"/>
  <c r="L11" i="4" s="1"/>
  <c r="K5" i="4"/>
  <c r="D31" i="4" l="1"/>
  <c r="D8" i="4"/>
  <c r="D19" i="4" l="1"/>
  <c r="C52" i="4" l="1"/>
  <c r="E52" i="4" s="1"/>
  <c r="G52" i="4" s="1"/>
  <c r="I52" i="4" s="1"/>
  <c r="K52" i="4" s="1"/>
  <c r="L22" i="4" l="1"/>
  <c r="L6" i="4"/>
  <c r="L5" i="4"/>
  <c r="D9" i="4" l="1"/>
  <c r="D4" i="4"/>
  <c r="D24" i="4"/>
  <c r="D5" i="4"/>
  <c r="D29" i="4"/>
  <c r="D32" i="4"/>
  <c r="D6" i="4"/>
  <c r="D33" i="4"/>
  <c r="D26" i="4"/>
  <c r="L33" i="4" l="1"/>
  <c r="L7" i="4"/>
  <c r="L28" i="4"/>
  <c r="L31" i="4"/>
  <c r="L17" i="4"/>
  <c r="L8" i="4"/>
  <c r="L15" i="4"/>
  <c r="L25" i="4"/>
  <c r="L9" i="4"/>
  <c r="L24" i="4"/>
  <c r="L20" i="4"/>
  <c r="L13" i="4"/>
  <c r="L4" i="4"/>
  <c r="L16" i="4"/>
  <c r="L30" i="4"/>
  <c r="L23" i="4"/>
  <c r="L21" i="4"/>
  <c r="L18" i="4"/>
  <c r="L14" i="4"/>
  <c r="L26" i="4"/>
  <c r="H33" i="4"/>
  <c r="H14" i="4"/>
  <c r="D22" i="4"/>
  <c r="F8" i="4"/>
  <c r="F27" i="4"/>
  <c r="J6" i="4"/>
  <c r="J25" i="4"/>
  <c r="F21" i="4"/>
  <c r="H16" i="4"/>
  <c r="H5" i="4"/>
  <c r="H6" i="4"/>
  <c r="H25" i="4"/>
  <c r="F14" i="4"/>
  <c r="F6" i="4"/>
  <c r="D14" i="4"/>
  <c r="F25" i="4"/>
  <c r="J4" i="4"/>
  <c r="J13" i="4"/>
  <c r="H28" i="4"/>
  <c r="H30" i="4"/>
  <c r="H18" i="4"/>
  <c r="H17" i="4"/>
  <c r="F20" i="4"/>
  <c r="D11" i="4"/>
  <c r="F23" i="4"/>
  <c r="D12" i="4"/>
  <c r="F18" i="4"/>
  <c r="F17" i="4"/>
  <c r="D17" i="4"/>
  <c r="F33" i="4"/>
  <c r="J12" i="4"/>
  <c r="J19" i="4"/>
  <c r="J23" i="4"/>
  <c r="J20" i="4"/>
  <c r="H19" i="4"/>
  <c r="H12" i="4"/>
  <c r="J32" i="4"/>
  <c r="J22" i="4"/>
  <c r="H26" i="4"/>
  <c r="H15" i="4"/>
  <c r="J15" i="4"/>
  <c r="J26" i="4"/>
  <c r="D25" i="4"/>
  <c r="F31" i="4"/>
  <c r="F11" i="4"/>
  <c r="J33" i="4"/>
  <c r="J14" i="4"/>
  <c r="F29" i="4"/>
  <c r="F10" i="4"/>
  <c r="D7" i="4"/>
  <c r="J30" i="4"/>
  <c r="J28" i="4"/>
  <c r="H24" i="4"/>
  <c r="H21" i="4"/>
  <c r="F26" i="4"/>
  <c r="D27" i="4"/>
  <c r="D15" i="4"/>
  <c r="F7" i="4"/>
  <c r="F9" i="4"/>
  <c r="J31" i="4"/>
  <c r="J11" i="4"/>
  <c r="H7" i="4"/>
  <c r="H9" i="4"/>
  <c r="F15" i="4"/>
  <c r="H29" i="4"/>
  <c r="H10" i="4"/>
  <c r="F22" i="4"/>
  <c r="D13" i="4"/>
  <c r="F32" i="4"/>
  <c r="F30" i="4"/>
  <c r="D10" i="4"/>
  <c r="F28" i="4"/>
  <c r="J16" i="4"/>
  <c r="J5" i="4"/>
  <c r="H20" i="4"/>
  <c r="H23" i="4"/>
  <c r="J17" i="4"/>
  <c r="J18" i="4"/>
  <c r="H27" i="4"/>
  <c r="H8" i="4"/>
  <c r="J9" i="4"/>
  <c r="J7" i="4"/>
  <c r="H13" i="4"/>
  <c r="H4" i="4"/>
  <c r="J8" i="4"/>
  <c r="J27" i="4"/>
  <c r="J10" i="4"/>
  <c r="J29" i="4"/>
  <c r="D23" i="4"/>
  <c r="F4" i="4"/>
  <c r="H22" i="4"/>
  <c r="F13" i="4"/>
  <c r="H32" i="4"/>
  <c r="F24" i="4"/>
  <c r="D28" i="4"/>
  <c r="F5" i="4"/>
  <c r="D21" i="4"/>
  <c r="F16" i="4"/>
  <c r="H11" i="4"/>
  <c r="H31" i="4"/>
  <c r="F12" i="4"/>
  <c r="D16" i="4"/>
  <c r="F19" i="4"/>
  <c r="J24" i="4"/>
  <c r="J21" i="4"/>
  <c r="M19" i="4" l="1"/>
  <c r="N19" i="4" s="1"/>
  <c r="M5" i="4"/>
  <c r="C83" i="4" s="1"/>
  <c r="C8" i="8" s="1"/>
  <c r="M16" i="4"/>
  <c r="C94" i="4" s="1"/>
  <c r="C19" i="8" s="1"/>
  <c r="M25" i="4"/>
  <c r="C96" i="4" s="1"/>
  <c r="C21" i="8" s="1"/>
  <c r="M28" i="4"/>
  <c r="C103" i="4" s="1"/>
  <c r="C28" i="8" s="1"/>
  <c r="M26" i="4"/>
  <c r="C97" i="4" s="1"/>
  <c r="C22" i="8" s="1"/>
  <c r="M6" i="4"/>
  <c r="M15" i="4"/>
  <c r="M24" i="4"/>
  <c r="M4" i="4"/>
  <c r="M30" i="4"/>
  <c r="M10" i="4"/>
  <c r="M21" i="4"/>
  <c r="M23" i="4"/>
  <c r="M32" i="4"/>
  <c r="M27" i="4"/>
  <c r="M17" i="4"/>
  <c r="M12" i="4"/>
  <c r="M11" i="4"/>
  <c r="M14" i="4"/>
  <c r="M22" i="4"/>
  <c r="M13" i="4"/>
  <c r="M9" i="4"/>
  <c r="M7" i="4"/>
  <c r="M29" i="4"/>
  <c r="M31" i="4"/>
  <c r="M33" i="4"/>
  <c r="M18" i="4"/>
  <c r="M20" i="4"/>
  <c r="M8" i="4"/>
  <c r="C100" i="4" l="1"/>
  <c r="C25" i="8" s="1"/>
  <c r="N5" i="4"/>
  <c r="N28" i="4"/>
  <c r="C81" i="4"/>
  <c r="C6" i="8" s="1"/>
  <c r="N6" i="4"/>
  <c r="C82" i="4"/>
  <c r="C7" i="8" s="1"/>
  <c r="C86" i="4"/>
  <c r="C11" i="8" s="1"/>
  <c r="N10" i="4"/>
  <c r="N4" i="4"/>
  <c r="C79" i="4"/>
  <c r="C4" i="8" s="1"/>
  <c r="N30" i="4"/>
  <c r="C105" i="4"/>
  <c r="C30" i="8" s="1"/>
  <c r="C98" i="4"/>
  <c r="C23" i="8" s="1"/>
  <c r="C89" i="4"/>
  <c r="C14" i="8" s="1"/>
  <c r="N31" i="4"/>
  <c r="C106" i="4"/>
  <c r="C31" i="8" s="1"/>
  <c r="N29" i="4"/>
  <c r="C104" i="4"/>
  <c r="C29" i="8" s="1"/>
  <c r="C80" i="4"/>
  <c r="C5" i="8" s="1"/>
  <c r="N22" i="4"/>
  <c r="C102" i="4"/>
  <c r="C27" i="8" s="1"/>
  <c r="N11" i="4"/>
  <c r="C84" i="4"/>
  <c r="C9" i="8" s="1"/>
  <c r="C90" i="4"/>
  <c r="C15" i="8" s="1"/>
  <c r="N12" i="4"/>
  <c r="N32" i="4"/>
  <c r="C107" i="4"/>
  <c r="C99" i="4"/>
  <c r="C24" i="8" s="1"/>
  <c r="N23" i="4"/>
  <c r="N24" i="4" s="1"/>
  <c r="N25" i="4" s="1"/>
  <c r="N26" i="4" s="1"/>
  <c r="C91" i="4"/>
  <c r="N20" i="4"/>
  <c r="N21" i="4" s="1"/>
  <c r="C88" i="4"/>
  <c r="C13" i="8" s="1"/>
  <c r="C108" i="4"/>
  <c r="N33" i="4"/>
  <c r="C87" i="4"/>
  <c r="C12" i="8" s="1"/>
  <c r="N7" i="4"/>
  <c r="N8" i="4" s="1"/>
  <c r="N9" i="4" s="1"/>
  <c r="N13" i="4"/>
  <c r="N14" i="4" s="1"/>
  <c r="N15" i="4" s="1"/>
  <c r="N16" i="4" s="1"/>
  <c r="N17" i="4" s="1"/>
  <c r="N18" i="4" s="1"/>
  <c r="C85" i="4"/>
  <c r="C10" i="8" s="1"/>
  <c r="C92" i="4"/>
  <c r="C17" i="8" s="1"/>
  <c r="C95" i="4"/>
  <c r="C20" i="8" s="1"/>
  <c r="C101" i="4"/>
  <c r="C26" i="8" s="1"/>
  <c r="N27" i="4"/>
  <c r="C93" i="4"/>
  <c r="C18" i="8" s="1"/>
  <c r="C16" i="8" l="1"/>
  <c r="C47" i="4" l="1"/>
  <c r="E47" i="4" s="1"/>
  <c r="C63" i="4"/>
  <c r="C46" i="4"/>
  <c r="C68" i="4" l="1"/>
  <c r="E68" i="4" s="1"/>
  <c r="C67" i="4"/>
  <c r="C59" i="4"/>
  <c r="E59" i="4" s="1"/>
  <c r="C48" i="4"/>
  <c r="C62" i="4"/>
  <c r="E48" i="4"/>
  <c r="C58" i="4"/>
  <c r="C61" i="4"/>
  <c r="E61" i="4" s="1"/>
  <c r="C69" i="4"/>
  <c r="C55" i="4"/>
  <c r="E55" i="4" s="1"/>
  <c r="C66" i="4"/>
  <c r="C45" i="4"/>
  <c r="E69" i="4"/>
  <c r="G69" i="4" s="1"/>
  <c r="C65" i="4"/>
  <c r="C49" i="4"/>
  <c r="C44" i="4"/>
  <c r="C53" i="4"/>
  <c r="E53" i="4" s="1"/>
  <c r="C64" i="4"/>
  <c r="E64" i="4" s="1"/>
  <c r="C43" i="4"/>
  <c r="C50" i="4"/>
  <c r="C51" i="4"/>
  <c r="E51" i="4" s="1"/>
  <c r="C56" i="4"/>
  <c r="C41" i="4"/>
  <c r="C57" i="4"/>
  <c r="C60" i="4"/>
  <c r="C54" i="4"/>
  <c r="E54" i="4" s="1"/>
  <c r="C70" i="4"/>
  <c r="E70" i="4" s="1"/>
  <c r="C42" i="4"/>
  <c r="E58" i="4"/>
  <c r="E46" i="4"/>
  <c r="E66" i="4"/>
  <c r="G47" i="4"/>
  <c r="I47" i="4" s="1"/>
  <c r="E63" i="4"/>
  <c r="E67" i="4" l="1"/>
  <c r="E45" i="4"/>
  <c r="G45" i="4" s="1"/>
  <c r="E62" i="4"/>
  <c r="G62" i="4" s="1"/>
  <c r="I62" i="4" s="1"/>
  <c r="G48" i="4"/>
  <c r="I48" i="4" s="1"/>
  <c r="E42" i="4"/>
  <c r="E44" i="4"/>
  <c r="G58" i="4"/>
  <c r="G46" i="4"/>
  <c r="E60" i="4"/>
  <c r="E41" i="4"/>
  <c r="E43" i="4"/>
  <c r="E49" i="4"/>
  <c r="E57" i="4"/>
  <c r="E56" i="4"/>
  <c r="E50" i="4"/>
  <c r="E65" i="4"/>
  <c r="G66" i="4"/>
  <c r="G70" i="4"/>
  <c r="G55" i="4"/>
  <c r="G59" i="4"/>
  <c r="G61" i="4"/>
  <c r="G63" i="4"/>
  <c r="G54" i="4"/>
  <c r="G51" i="4"/>
  <c r="G64" i="4"/>
  <c r="G53" i="4"/>
  <c r="G68" i="4"/>
  <c r="I69" i="4"/>
  <c r="K47" i="4"/>
  <c r="I46" i="4" l="1"/>
  <c r="G67" i="4"/>
  <c r="I67" i="4" s="1"/>
  <c r="G42" i="4"/>
  <c r="G44" i="4"/>
  <c r="K46" i="4"/>
  <c r="I58" i="4"/>
  <c r="K58" i="4" s="1"/>
  <c r="G60" i="4"/>
  <c r="G65" i="4"/>
  <c r="G50" i="4"/>
  <c r="G56" i="4"/>
  <c r="G57" i="4"/>
  <c r="G49" i="4"/>
  <c r="G43" i="4"/>
  <c r="G41" i="4"/>
  <c r="I45" i="4"/>
  <c r="I66" i="4"/>
  <c r="I68" i="4"/>
  <c r="I53" i="4"/>
  <c r="I64" i="4"/>
  <c r="I51" i="4"/>
  <c r="I54" i="4"/>
  <c r="I63" i="4"/>
  <c r="I61" i="4"/>
  <c r="I59" i="4"/>
  <c r="I55" i="4"/>
  <c r="I70" i="4"/>
  <c r="K48" i="4"/>
  <c r="K69" i="4"/>
  <c r="K62" i="4"/>
  <c r="I42" i="4" l="1"/>
  <c r="I44" i="4"/>
  <c r="K44" i="4" s="1"/>
  <c r="I60" i="4"/>
  <c r="I50" i="4"/>
  <c r="I41" i="4"/>
  <c r="I43" i="4"/>
  <c r="I49" i="4"/>
  <c r="I57" i="4"/>
  <c r="I56" i="4"/>
  <c r="I65" i="4"/>
  <c r="K67" i="4"/>
  <c r="K66" i="4"/>
  <c r="K45" i="4"/>
  <c r="K70" i="4"/>
  <c r="K55" i="4"/>
  <c r="K59" i="4"/>
  <c r="K61" i="4"/>
  <c r="K63" i="4"/>
  <c r="K51" i="4"/>
  <c r="K64" i="4"/>
  <c r="K53" i="4"/>
  <c r="K68" i="4"/>
  <c r="K54" i="4"/>
  <c r="K42" i="4" l="1"/>
  <c r="K60" i="4"/>
  <c r="K65" i="4"/>
  <c r="K56" i="4"/>
  <c r="K57" i="4"/>
  <c r="K49" i="4"/>
  <c r="K43" i="4"/>
  <c r="K41" i="4"/>
  <c r="K50" i="4"/>
  <c r="N81" i="34" l="1"/>
  <c r="M49" i="34"/>
  <c r="Q49" i="34" s="1"/>
  <c r="M57" i="34"/>
  <c r="Q57" i="34" s="1"/>
  <c r="M34" i="34"/>
  <c r="Q34" i="34" s="1"/>
  <c r="N59" i="34"/>
  <c r="N69" i="34"/>
  <c r="N31" i="34"/>
  <c r="M61" i="34"/>
  <c r="Q61" i="34" s="1"/>
  <c r="N49" i="34"/>
  <c r="M21" i="34"/>
  <c r="Q21" i="34" s="1"/>
  <c r="N10" i="34"/>
  <c r="N16" i="34"/>
  <c r="N94" i="34"/>
  <c r="M90" i="34"/>
  <c r="Q90" i="34" s="1"/>
  <c r="N36" i="34"/>
  <c r="N52" i="34"/>
  <c r="N88" i="34"/>
  <c r="M66" i="34"/>
  <c r="Q66" i="34" s="1"/>
  <c r="K66" i="34" s="1"/>
  <c r="N101" i="34"/>
  <c r="M48" i="34"/>
  <c r="Q48" i="34" s="1"/>
  <c r="M58" i="34"/>
  <c r="Q58" i="34" s="1"/>
  <c r="M40" i="34"/>
  <c r="Q40" i="34" s="1"/>
  <c r="M97" i="34"/>
  <c r="Q97" i="34" s="1"/>
  <c r="M94" i="34"/>
  <c r="Q94" i="34" s="1"/>
  <c r="M4" i="34"/>
  <c r="Q4" i="34" s="1"/>
  <c r="M39" i="34"/>
  <c r="Q39" i="34" s="1"/>
  <c r="K39" i="34" s="1"/>
  <c r="N62" i="34"/>
  <c r="N17" i="34"/>
  <c r="M101" i="34"/>
  <c r="Q101" i="34" s="1"/>
  <c r="M7" i="34"/>
  <c r="Q7" i="34" s="1"/>
  <c r="N29" i="34"/>
  <c r="N58" i="34"/>
  <c r="N13" i="34"/>
  <c r="N82" i="34"/>
  <c r="N103" i="34"/>
  <c r="N25" i="34"/>
  <c r="N77" i="34"/>
  <c r="N14" i="34"/>
  <c r="N76" i="34"/>
  <c r="M42" i="34"/>
  <c r="Q42" i="34" s="1"/>
  <c r="N42" i="34"/>
  <c r="N56" i="34"/>
  <c r="N46" i="34"/>
  <c r="N20" i="34"/>
  <c r="M18" i="34"/>
  <c r="Q18" i="34" s="1"/>
  <c r="M96" i="34"/>
  <c r="Q96" i="34" s="1"/>
  <c r="K96" i="34" s="1"/>
  <c r="M67" i="34"/>
  <c r="Q67" i="34" s="1"/>
  <c r="K67" i="34" s="1"/>
  <c r="M46" i="34"/>
  <c r="Q46" i="34" s="1"/>
  <c r="M20" i="34"/>
  <c r="Q20" i="34" s="1"/>
  <c r="N68" i="34"/>
  <c r="N9" i="34"/>
  <c r="M82" i="34"/>
  <c r="Q82" i="34" s="1"/>
  <c r="M68" i="34"/>
  <c r="Q68" i="34" s="1"/>
  <c r="K68" i="34" s="1"/>
  <c r="M98" i="34"/>
  <c r="Q98" i="34" s="1"/>
  <c r="N23" i="34"/>
  <c r="M56" i="34"/>
  <c r="Q56" i="34" s="1"/>
  <c r="K56" i="34" s="1"/>
  <c r="N96" i="34"/>
  <c r="M36" i="34"/>
  <c r="Q36" i="34" s="1"/>
  <c r="M84" i="34"/>
  <c r="Q84" i="34" s="1"/>
  <c r="N84" i="34"/>
  <c r="M37" i="34"/>
  <c r="Q37" i="34" s="1"/>
  <c r="N83" i="34"/>
  <c r="M16" i="34"/>
  <c r="Q16" i="34" s="1"/>
  <c r="N79" i="34"/>
  <c r="M76" i="34"/>
  <c r="Q76" i="34" s="1"/>
  <c r="K76" i="34" s="1"/>
  <c r="N60" i="34"/>
  <c r="M93" i="34"/>
  <c r="Q93" i="34" s="1"/>
  <c r="M79" i="34"/>
  <c r="Q79" i="34" s="1"/>
  <c r="M54" i="34"/>
  <c r="Q54" i="34" s="1"/>
  <c r="N30" i="34"/>
  <c r="M60" i="34"/>
  <c r="Q60" i="34" s="1"/>
  <c r="K60" i="34" s="1"/>
  <c r="N38" i="34"/>
  <c r="N80" i="34"/>
  <c r="N5" i="34"/>
  <c r="N61" i="34"/>
  <c r="M11" i="34"/>
  <c r="Q11" i="34" s="1"/>
  <c r="M38" i="34"/>
  <c r="Q38" i="34" s="1"/>
  <c r="K38" i="34" s="1"/>
  <c r="M13" i="34"/>
  <c r="Q13" i="34" s="1"/>
  <c r="M103" i="34"/>
  <c r="Q103" i="34" s="1"/>
  <c r="N71" i="34"/>
  <c r="N67" i="34"/>
  <c r="N11" i="34"/>
  <c r="N39" i="34"/>
  <c r="N32" i="34"/>
  <c r="M92" i="34"/>
  <c r="Q92" i="34" s="1"/>
  <c r="N6" i="34"/>
  <c r="N43" i="34"/>
  <c r="N102" i="34"/>
  <c r="M44" i="34"/>
  <c r="Q44" i="34" s="1"/>
  <c r="M99" i="34"/>
  <c r="Q99" i="34" s="1"/>
  <c r="M45" i="34"/>
  <c r="Q45" i="34" s="1"/>
  <c r="M74" i="34"/>
  <c r="Q74" i="34" s="1"/>
  <c r="M53" i="34"/>
  <c r="Q53" i="34" s="1"/>
  <c r="M102" i="34"/>
  <c r="Q102" i="34" s="1"/>
  <c r="M31" i="34"/>
  <c r="Q31" i="34" s="1"/>
  <c r="N66" i="34"/>
  <c r="N87" i="34"/>
  <c r="N100" i="34"/>
  <c r="M51" i="34"/>
  <c r="Q51" i="34" s="1"/>
  <c r="M100" i="34"/>
  <c r="Q100" i="34" s="1"/>
  <c r="N85" i="34"/>
  <c r="N50" i="34"/>
  <c r="N86" i="34"/>
  <c r="N45" i="34"/>
  <c r="N74" i="34"/>
  <c r="M71" i="34"/>
  <c r="Q71" i="34" s="1"/>
  <c r="M14" i="34"/>
  <c r="Q14" i="34" s="1"/>
  <c r="K14" i="34" s="1"/>
  <c r="M5" i="34"/>
  <c r="Q5" i="34" s="1"/>
  <c r="M91" i="34"/>
  <c r="Q91" i="34" s="1"/>
  <c r="M24" i="34"/>
  <c r="Q24" i="34" s="1"/>
  <c r="M62" i="34"/>
  <c r="Q62" i="34" s="1"/>
  <c r="K62" i="34" s="1"/>
  <c r="M55" i="34"/>
  <c r="Q55" i="34" s="1"/>
  <c r="M88" i="34"/>
  <c r="Q88" i="34" s="1"/>
  <c r="M12" i="34"/>
  <c r="Q12" i="34" s="1"/>
  <c r="M78" i="34"/>
  <c r="Q78" i="34" s="1"/>
  <c r="M85" i="34"/>
  <c r="Q85" i="34" s="1"/>
  <c r="K85" i="34" s="1"/>
  <c r="M47" i="34"/>
  <c r="Q47" i="34" s="1"/>
  <c r="M50" i="34"/>
  <c r="Q50" i="34" s="1"/>
  <c r="M72" i="34"/>
  <c r="Q72" i="34" s="1"/>
  <c r="M10" i="34"/>
  <c r="Q10" i="34" s="1"/>
  <c r="K10" i="34" s="1"/>
  <c r="M64" i="34"/>
  <c r="Q64" i="34" s="1"/>
  <c r="M86" i="34"/>
  <c r="Q86" i="34" s="1"/>
  <c r="M63" i="34"/>
  <c r="Q63" i="34" s="1"/>
  <c r="M30" i="34"/>
  <c r="Q30" i="34" s="1"/>
  <c r="M41" i="34"/>
  <c r="Q41" i="34" s="1"/>
  <c r="M33" i="34"/>
  <c r="Q33" i="34" s="1"/>
  <c r="M32" i="34"/>
  <c r="Q32" i="34" s="1"/>
  <c r="K32" i="34" s="1"/>
  <c r="M28" i="34"/>
  <c r="Q28" i="34" s="1"/>
  <c r="M81" i="34"/>
  <c r="Q81" i="34" s="1"/>
  <c r="K81" i="34" s="1"/>
  <c r="M8" i="34"/>
  <c r="Q8" i="34" s="1"/>
  <c r="M9" i="34"/>
  <c r="Q9" i="34" s="1"/>
  <c r="M35" i="34"/>
  <c r="Q35" i="34" s="1"/>
  <c r="M27" i="34"/>
  <c r="Q27" i="34" s="1"/>
  <c r="M52" i="34"/>
  <c r="Q52" i="34" s="1"/>
  <c r="M23" i="34"/>
  <c r="Q23" i="34" s="1"/>
  <c r="M80" i="34"/>
  <c r="Q80" i="34" s="1"/>
  <c r="M70" i="34"/>
  <c r="Q70" i="34" s="1"/>
  <c r="M95" i="34"/>
  <c r="Q95" i="34" s="1"/>
  <c r="M77" i="34"/>
  <c r="Q77" i="34" s="1"/>
  <c r="M15" i="34"/>
  <c r="Q15" i="34" s="1"/>
  <c r="M73" i="34"/>
  <c r="Q73" i="34" s="1"/>
  <c r="M25" i="34"/>
  <c r="Q25" i="34" s="1"/>
  <c r="M89" i="34"/>
  <c r="Q89" i="34" s="1"/>
  <c r="M17" i="34"/>
  <c r="Q17" i="34" s="1"/>
  <c r="M19" i="34"/>
  <c r="Q19" i="34" s="1"/>
  <c r="M29" i="34"/>
  <c r="Q29" i="34" s="1"/>
  <c r="M26" i="34"/>
  <c r="Q26" i="34" s="1"/>
  <c r="M22" i="34"/>
  <c r="Q22" i="34" s="1"/>
  <c r="M65" i="34"/>
  <c r="Q65" i="34" s="1"/>
  <c r="M59" i="34"/>
  <c r="Q59" i="34" s="1"/>
  <c r="M75" i="34"/>
  <c r="Q75" i="34" s="1"/>
  <c r="M87" i="34"/>
  <c r="Q87" i="34" s="1"/>
  <c r="M43" i="34"/>
  <c r="Q43" i="34" s="1"/>
  <c r="M83" i="34"/>
  <c r="Q83" i="34" s="1"/>
  <c r="M69" i="34"/>
  <c r="Q69" i="34" s="1"/>
  <c r="M6" i="34"/>
  <c r="Q6" i="34" s="1"/>
  <c r="N89" i="34"/>
  <c r="N4" i="34"/>
  <c r="N70" i="34"/>
  <c r="N26" i="34"/>
  <c r="N22" i="34"/>
  <c r="N8" i="34"/>
  <c r="N35" i="34"/>
  <c r="N65" i="34"/>
  <c r="N75" i="34"/>
  <c r="N44" i="34"/>
  <c r="N73" i="34"/>
  <c r="N21" i="34"/>
  <c r="N24" i="34"/>
  <c r="N90" i="34"/>
  <c r="N57" i="34"/>
  <c r="N18" i="34"/>
  <c r="N12" i="34"/>
  <c r="N78" i="34"/>
  <c r="N47" i="34"/>
  <c r="N98" i="34"/>
  <c r="N97" i="34"/>
  <c r="N34" i="34"/>
  <c r="N55" i="34"/>
  <c r="N33" i="34"/>
  <c r="N54" i="34"/>
  <c r="N28" i="34"/>
  <c r="N51" i="34"/>
  <c r="N91" i="34"/>
  <c r="N27" i="34"/>
  <c r="N53" i="34"/>
  <c r="N7" i="34"/>
  <c r="N72" i="34"/>
  <c r="N41" i="34"/>
  <c r="N19" i="34"/>
  <c r="N95" i="34"/>
  <c r="N92" i="34"/>
  <c r="N37" i="34"/>
  <c r="N93" i="34"/>
  <c r="N48" i="34"/>
  <c r="N15" i="34"/>
  <c r="N40" i="34"/>
  <c r="N64" i="34"/>
  <c r="N63" i="34"/>
  <c r="N99" i="34"/>
  <c r="K20" i="34"/>
  <c r="O37" i="34" l="1"/>
  <c r="O55" i="34"/>
  <c r="O68" i="34"/>
  <c r="O54" i="34"/>
  <c r="O84" i="34"/>
  <c r="O74" i="34"/>
  <c r="O11" i="34"/>
  <c r="O42" i="34"/>
  <c r="O49" i="34"/>
  <c r="O88" i="34"/>
  <c r="O71" i="34"/>
  <c r="K69" i="34"/>
  <c r="K4" i="34"/>
  <c r="K6" i="34"/>
  <c r="K83" i="34"/>
  <c r="K87" i="34"/>
  <c r="K59" i="34"/>
  <c r="K22" i="34"/>
  <c r="K29" i="34"/>
  <c r="K17" i="34"/>
  <c r="K25" i="34"/>
  <c r="K15" i="34"/>
  <c r="K95" i="34"/>
  <c r="K80" i="34"/>
  <c r="K52" i="34"/>
  <c r="K101" i="34"/>
  <c r="K35" i="34"/>
  <c r="K8" i="34"/>
  <c r="K28" i="34"/>
  <c r="K33" i="34"/>
  <c r="K30" i="34"/>
  <c r="K86" i="34"/>
  <c r="K50" i="34"/>
  <c r="K12" i="34"/>
  <c r="K55" i="34"/>
  <c r="K24" i="34"/>
  <c r="K42" i="34"/>
  <c r="K46" i="34"/>
  <c r="K100" i="34"/>
  <c r="K7" i="34"/>
  <c r="K102" i="34"/>
  <c r="K74" i="34"/>
  <c r="K99" i="34"/>
  <c r="K34" i="34"/>
  <c r="K103" i="34"/>
  <c r="K54" i="34"/>
  <c r="K93" i="34"/>
  <c r="K16" i="34"/>
  <c r="K37" i="34"/>
  <c r="K36" i="34"/>
  <c r="K61" i="34"/>
  <c r="K18" i="34"/>
  <c r="K40" i="34"/>
  <c r="K43" i="34"/>
  <c r="K75" i="34"/>
  <c r="K65" i="34"/>
  <c r="K26" i="34"/>
  <c r="K19" i="34"/>
  <c r="K89" i="34"/>
  <c r="K73" i="34"/>
  <c r="K77" i="34"/>
  <c r="K70" i="34"/>
  <c r="K23" i="34"/>
  <c r="K94" i="34"/>
  <c r="K27" i="34"/>
  <c r="K9" i="34"/>
  <c r="K41" i="34"/>
  <c r="K63" i="34"/>
  <c r="K64" i="34"/>
  <c r="K72" i="34"/>
  <c r="K47" i="34"/>
  <c r="K78" i="34"/>
  <c r="K88" i="34"/>
  <c r="K97" i="34"/>
  <c r="K57" i="34"/>
  <c r="K91" i="34"/>
  <c r="K5" i="34"/>
  <c r="K71" i="34"/>
  <c r="K51" i="34"/>
  <c r="K31" i="34"/>
  <c r="K53" i="34"/>
  <c r="K45" i="34"/>
  <c r="K44" i="34"/>
  <c r="K92" i="34"/>
  <c r="K21" i="34"/>
  <c r="K13" i="34"/>
  <c r="K11" i="34"/>
  <c r="K79" i="34"/>
  <c r="K84" i="34"/>
  <c r="K98" i="34"/>
  <c r="K82" i="34"/>
  <c r="K58" i="34"/>
  <c r="K49" i="34"/>
  <c r="K48" i="34"/>
  <c r="K90" i="34"/>
  <c r="O44" i="34"/>
  <c r="O53" i="34"/>
  <c r="O97" i="34"/>
  <c r="O65" i="34"/>
  <c r="O25" i="34"/>
  <c r="O41" i="34"/>
  <c r="O90" i="34"/>
  <c r="O73" i="34"/>
  <c r="O31" i="34"/>
  <c r="O69" i="34"/>
  <c r="O35" i="34"/>
  <c r="O52" i="34"/>
  <c r="O8" i="34"/>
  <c r="O17" i="34"/>
  <c r="O4" i="34"/>
  <c r="O96" i="34"/>
  <c r="O95" i="34"/>
  <c r="O83" i="34"/>
  <c r="O92" i="34"/>
  <c r="O16" i="34"/>
  <c r="O94" i="34"/>
  <c r="O102" i="34"/>
  <c r="O48" i="34"/>
  <c r="O12" i="34"/>
  <c r="O75" i="34"/>
  <c r="O60" i="34"/>
  <c r="O100" i="34"/>
  <c r="O89" i="34"/>
  <c r="O99" i="34"/>
  <c r="O93" i="34"/>
  <c r="O80" i="34"/>
  <c r="O98" i="34"/>
  <c r="O91" i="34"/>
  <c r="O51" i="34"/>
  <c r="O6" i="34"/>
  <c r="O9" i="34"/>
  <c r="O43" i="34"/>
  <c r="O82" i="34"/>
  <c r="O47" i="34"/>
  <c r="O50" i="34"/>
  <c r="O22" i="34"/>
  <c r="O64" i="34"/>
  <c r="O72" i="34"/>
  <c r="O10" i="34"/>
  <c r="O70" i="34"/>
  <c r="O13" i="34"/>
  <c r="O19" i="34"/>
  <c r="O7" i="34"/>
  <c r="O26" i="34"/>
  <c r="O63" i="34"/>
  <c r="O30" i="34"/>
  <c r="O79" i="34"/>
  <c r="O38" i="34"/>
  <c r="O61" i="34"/>
  <c r="O66" i="34"/>
  <c r="O24" i="34"/>
  <c r="O62" i="34"/>
  <c r="O36" i="34"/>
  <c r="O39" i="34"/>
  <c r="O101" i="34"/>
  <c r="O14" i="34"/>
  <c r="O28" i="34"/>
  <c r="O81" i="34"/>
  <c r="O77" i="34"/>
  <c r="O40" i="34"/>
  <c r="O58" i="34"/>
  <c r="O34" i="34"/>
  <c r="O78" i="34"/>
  <c r="O85" i="34"/>
  <c r="O87" i="34"/>
  <c r="O20" i="34"/>
  <c r="O45" i="34"/>
  <c r="O21" i="34"/>
  <c r="O46" i="34"/>
  <c r="O76" i="34"/>
  <c r="O57" i="34"/>
  <c r="O18" i="34"/>
  <c r="O27" i="34"/>
  <c r="O5" i="34"/>
  <c r="O86" i="34"/>
  <c r="O29" i="34"/>
  <c r="O67" i="34"/>
  <c r="O103" i="34"/>
  <c r="O56" i="34"/>
  <c r="O23" i="34"/>
  <c r="O59" i="34"/>
  <c r="O33" i="34"/>
  <c r="O32" i="34"/>
  <c r="O15" i="34"/>
  <c r="E43" i="34" l="1"/>
  <c r="D12" i="34"/>
  <c r="F30" i="34"/>
  <c r="G19" i="34"/>
  <c r="B23" i="34"/>
  <c r="A23" i="34" s="1"/>
  <c r="G54" i="34"/>
  <c r="E90" i="34"/>
  <c r="G53" i="34"/>
  <c r="G13" i="34"/>
  <c r="E96" i="34"/>
  <c r="G81" i="34"/>
  <c r="E95" i="34"/>
  <c r="C85" i="34"/>
  <c r="C35" i="34"/>
  <c r="C13" i="34"/>
  <c r="C5" i="34"/>
  <c r="F49" i="34"/>
  <c r="E100" i="34"/>
  <c r="C8" i="34"/>
  <c r="E50" i="34"/>
  <c r="G85" i="34"/>
  <c r="F38" i="34"/>
  <c r="F99" i="34"/>
  <c r="G49" i="34"/>
  <c r="F89" i="34"/>
  <c r="D99" i="34"/>
  <c r="C65" i="34"/>
  <c r="E93" i="34"/>
  <c r="F35" i="34"/>
  <c r="B103" i="34"/>
  <c r="A103" i="34" s="1"/>
  <c r="B81" i="34"/>
  <c r="A81" i="34" s="1"/>
  <c r="E57" i="34"/>
  <c r="B31" i="34"/>
  <c r="A31" i="34" s="1"/>
  <c r="G87" i="34"/>
  <c r="C30" i="34"/>
  <c r="F71" i="34"/>
  <c r="D69" i="34"/>
  <c r="G89" i="34"/>
  <c r="C81" i="34"/>
  <c r="G4" i="34"/>
  <c r="G45" i="34"/>
  <c r="D52" i="34"/>
  <c r="E92" i="34"/>
  <c r="E39" i="34"/>
  <c r="F31" i="34"/>
  <c r="D71" i="34"/>
  <c r="C99" i="34"/>
  <c r="F67" i="34"/>
  <c r="G88" i="34"/>
  <c r="D101" i="34"/>
  <c r="E70" i="34"/>
  <c r="G66" i="34"/>
  <c r="C41" i="34"/>
  <c r="G17" i="34"/>
  <c r="G33" i="34"/>
  <c r="C103" i="34"/>
  <c r="C24" i="34"/>
  <c r="E71" i="34"/>
  <c r="C18" i="34"/>
  <c r="G11" i="34"/>
  <c r="E44" i="34"/>
  <c r="E54" i="34"/>
  <c r="F27" i="34"/>
  <c r="B25" i="34"/>
  <c r="A25" i="34" s="1"/>
  <c r="B56" i="34"/>
  <c r="A56" i="34" s="1"/>
  <c r="B13" i="34"/>
  <c r="A13" i="34" s="1"/>
  <c r="C38" i="34"/>
  <c r="F100" i="34"/>
  <c r="B11" i="34"/>
  <c r="A11" i="34" s="1"/>
  <c r="B18" i="34"/>
  <c r="A18" i="34" s="1"/>
  <c r="B101" i="34"/>
  <c r="A101" i="34" s="1"/>
  <c r="D42" i="34"/>
  <c r="G36" i="34"/>
  <c r="E65" i="34"/>
  <c r="E12" i="34"/>
  <c r="G34" i="34"/>
  <c r="E34" i="34"/>
  <c r="C60" i="34"/>
  <c r="D23" i="34"/>
  <c r="D84" i="34"/>
  <c r="D22" i="34"/>
  <c r="D81" i="34"/>
  <c r="C91" i="34"/>
  <c r="D80" i="34"/>
  <c r="C11" i="34"/>
  <c r="C89" i="34"/>
  <c r="F48" i="34"/>
  <c r="E73" i="34"/>
  <c r="C45" i="34"/>
  <c r="E53" i="34"/>
  <c r="D67" i="34"/>
  <c r="E67" i="34"/>
  <c r="C79" i="34"/>
  <c r="E85" i="34"/>
  <c r="C9" i="34"/>
  <c r="B35" i="34"/>
  <c r="A35" i="34" s="1"/>
  <c r="C23" i="34"/>
  <c r="C66" i="34"/>
  <c r="G63" i="34"/>
  <c r="F44" i="34"/>
  <c r="G64" i="34"/>
  <c r="G18" i="34"/>
  <c r="C67" i="34"/>
  <c r="G58" i="34"/>
  <c r="G97" i="34"/>
  <c r="D41" i="34"/>
  <c r="D57" i="34"/>
  <c r="G40" i="34"/>
  <c r="G57" i="34"/>
  <c r="C74" i="34"/>
  <c r="C93" i="34"/>
  <c r="E77" i="34"/>
  <c r="D35" i="34"/>
  <c r="C56" i="34"/>
  <c r="C63" i="34"/>
  <c r="F54" i="34"/>
  <c r="F83" i="34"/>
  <c r="D6" i="34"/>
  <c r="F9" i="34"/>
  <c r="E82" i="34"/>
  <c r="D28" i="34"/>
  <c r="F51" i="34"/>
  <c r="G47" i="34"/>
  <c r="D82" i="34"/>
  <c r="C48" i="34"/>
  <c r="D56" i="34"/>
  <c r="F91" i="34"/>
  <c r="F23" i="34"/>
  <c r="F72" i="34"/>
  <c r="E69" i="34"/>
  <c r="C17" i="34"/>
  <c r="E28" i="34"/>
  <c r="F52" i="34"/>
  <c r="G59" i="34"/>
  <c r="G76" i="34"/>
  <c r="C88" i="34"/>
  <c r="E56" i="34"/>
  <c r="C77" i="34"/>
  <c r="F66" i="34"/>
  <c r="G84" i="34"/>
  <c r="G65" i="34"/>
  <c r="G48" i="34"/>
  <c r="E4" i="34"/>
  <c r="D89" i="34"/>
  <c r="G82" i="34"/>
  <c r="D54" i="34"/>
  <c r="E49" i="34"/>
  <c r="C55" i="34"/>
  <c r="D45" i="34"/>
  <c r="G94" i="34"/>
  <c r="D70" i="34"/>
  <c r="E59" i="34"/>
  <c r="C80" i="34"/>
  <c r="D66" i="34"/>
  <c r="E63" i="34"/>
  <c r="C73" i="34"/>
  <c r="F87" i="34"/>
  <c r="E60" i="34"/>
  <c r="C46" i="34"/>
  <c r="F46" i="34"/>
  <c r="E80" i="34"/>
  <c r="F26" i="34"/>
  <c r="B10" i="34"/>
  <c r="A10" i="34" s="1"/>
  <c r="B82" i="34"/>
  <c r="A82" i="34" s="1"/>
  <c r="B4" i="34"/>
  <c r="A4" i="34" s="1"/>
  <c r="B49" i="34"/>
  <c r="A49" i="34" s="1"/>
  <c r="B91" i="34"/>
  <c r="A91" i="34" s="1"/>
  <c r="B26" i="34"/>
  <c r="A26" i="34" s="1"/>
  <c r="E66" i="34"/>
  <c r="E6" i="34"/>
  <c r="G73" i="34"/>
  <c r="E5" i="34"/>
  <c r="D11" i="34"/>
  <c r="B39" i="34"/>
  <c r="A39" i="34" s="1"/>
  <c r="B48" i="34"/>
  <c r="A48" i="34" s="1"/>
  <c r="B100" i="34"/>
  <c r="A100" i="34" s="1"/>
  <c r="B79" i="34"/>
  <c r="A79" i="34" s="1"/>
  <c r="B6" i="34"/>
  <c r="A6" i="34" s="1"/>
  <c r="B65" i="34"/>
  <c r="A65" i="34" s="1"/>
  <c r="B69" i="34"/>
  <c r="A69" i="34" s="1"/>
  <c r="B59" i="34"/>
  <c r="A59" i="34" s="1"/>
  <c r="B72" i="34"/>
  <c r="A72" i="34" s="1"/>
  <c r="B102" i="34"/>
  <c r="A102" i="34" s="1"/>
  <c r="B46" i="34"/>
  <c r="A46" i="34" s="1"/>
  <c r="B76" i="34"/>
  <c r="A76" i="34" s="1"/>
  <c r="B63" i="34"/>
  <c r="A63" i="34" s="1"/>
  <c r="B60" i="34"/>
  <c r="A60" i="34" s="1"/>
  <c r="B44" i="34"/>
  <c r="A44" i="34" s="1"/>
  <c r="B53" i="34"/>
  <c r="A53" i="34" s="1"/>
  <c r="B58" i="34"/>
  <c r="A58" i="34" s="1"/>
  <c r="B93" i="34"/>
  <c r="A93" i="34" s="1"/>
  <c r="B64" i="34"/>
  <c r="A64" i="34" s="1"/>
  <c r="B36" i="34"/>
  <c r="A36" i="34" s="1"/>
  <c r="B84" i="34"/>
  <c r="A84" i="34" s="1"/>
  <c r="B5" i="34"/>
  <c r="A5" i="34" s="1"/>
  <c r="B40" i="34"/>
  <c r="A40" i="34" s="1"/>
  <c r="B45" i="34"/>
  <c r="A45" i="34" s="1"/>
  <c r="B54" i="34"/>
  <c r="A54" i="34" s="1"/>
  <c r="B97" i="34"/>
  <c r="A97" i="34" s="1"/>
  <c r="C42" i="34"/>
  <c r="E87" i="34"/>
  <c r="G20" i="34"/>
  <c r="F10" i="34"/>
  <c r="C44" i="34"/>
  <c r="C87" i="34"/>
  <c r="C96" i="34"/>
  <c r="F45" i="34"/>
  <c r="C68" i="34"/>
  <c r="G93" i="34"/>
  <c r="E72" i="34"/>
  <c r="C40" i="34"/>
  <c r="E20" i="34"/>
  <c r="G62" i="34"/>
  <c r="C94" i="34"/>
  <c r="D102" i="34"/>
  <c r="E86" i="34"/>
  <c r="C27" i="34"/>
  <c r="E62" i="34"/>
  <c r="D37" i="34"/>
  <c r="D5" i="34"/>
  <c r="G67" i="34"/>
  <c r="D48" i="34"/>
  <c r="D26" i="34"/>
  <c r="D27" i="34"/>
  <c r="E78" i="34"/>
  <c r="G69" i="34"/>
  <c r="F74" i="34"/>
  <c r="C78" i="34"/>
  <c r="D33" i="34"/>
  <c r="G90" i="34"/>
  <c r="F84" i="34"/>
  <c r="D18" i="34"/>
  <c r="D9" i="34"/>
  <c r="C69" i="34"/>
  <c r="D14" i="34"/>
  <c r="C62" i="34"/>
  <c r="C34" i="34"/>
  <c r="D79" i="34"/>
  <c r="E102" i="34"/>
  <c r="G10" i="34"/>
  <c r="E40" i="34"/>
  <c r="E16" i="34"/>
  <c r="F8" i="34"/>
  <c r="E21" i="34"/>
  <c r="E13" i="34"/>
  <c r="D94" i="34"/>
  <c r="E35" i="34"/>
  <c r="D91" i="34"/>
  <c r="D10" i="34"/>
  <c r="F98" i="34"/>
  <c r="C36" i="34"/>
  <c r="F69" i="34"/>
  <c r="D58" i="34"/>
  <c r="F43" i="34"/>
  <c r="C31" i="34"/>
  <c r="C58" i="34"/>
  <c r="G22" i="34"/>
  <c r="D92" i="34"/>
  <c r="G86" i="34"/>
  <c r="B32" i="34"/>
  <c r="A32" i="34" s="1"/>
  <c r="B66" i="34"/>
  <c r="A66" i="34" s="1"/>
  <c r="B57" i="34"/>
  <c r="A57" i="34" s="1"/>
  <c r="B68" i="34"/>
  <c r="A68" i="34" s="1"/>
  <c r="B29" i="34"/>
  <c r="A29" i="34" s="1"/>
  <c r="B55" i="34"/>
  <c r="A55" i="34" s="1"/>
  <c r="B34" i="34"/>
  <c r="A34" i="34" s="1"/>
  <c r="B27" i="34"/>
  <c r="A27" i="34" s="1"/>
  <c r="B73" i="34"/>
  <c r="A73" i="34" s="1"/>
  <c r="B80" i="34"/>
  <c r="A80" i="34" s="1"/>
  <c r="B22" i="34"/>
  <c r="A22" i="34" s="1"/>
  <c r="B89" i="34"/>
  <c r="A89" i="34" s="1"/>
  <c r="B24" i="34"/>
  <c r="A24" i="34" s="1"/>
  <c r="F88" i="34"/>
  <c r="C32" i="34"/>
  <c r="E68" i="34"/>
  <c r="G26" i="34"/>
  <c r="F103" i="34"/>
  <c r="E94" i="34"/>
  <c r="F92" i="34"/>
  <c r="C16" i="34"/>
  <c r="F22" i="34"/>
  <c r="F33" i="34"/>
  <c r="F13" i="34"/>
  <c r="C95" i="34"/>
  <c r="D86" i="34"/>
  <c r="G52" i="34"/>
  <c r="C4" i="34"/>
  <c r="F15" i="34"/>
  <c r="D36" i="34"/>
  <c r="F86" i="34"/>
  <c r="F82" i="34"/>
  <c r="D44" i="34"/>
  <c r="F18" i="34"/>
  <c r="G5" i="34"/>
  <c r="C15" i="34"/>
  <c r="B41" i="34"/>
  <c r="A41" i="34" s="1"/>
  <c r="F64" i="34"/>
  <c r="D90" i="34"/>
  <c r="G74" i="34"/>
  <c r="E42" i="34"/>
  <c r="C53" i="34"/>
  <c r="C7" i="34"/>
  <c r="E47" i="34"/>
  <c r="F85" i="34"/>
  <c r="F17" i="34"/>
  <c r="D75" i="34"/>
  <c r="D73" i="34"/>
  <c r="F80" i="34"/>
  <c r="F7" i="34"/>
  <c r="G70" i="34"/>
  <c r="F97" i="34"/>
  <c r="E74" i="34"/>
  <c r="G44" i="34"/>
  <c r="C28" i="34"/>
  <c r="F50" i="34"/>
  <c r="G60" i="34"/>
  <c r="G38" i="34"/>
  <c r="G68" i="34"/>
  <c r="G56" i="34"/>
  <c r="D93" i="34"/>
  <c r="F75" i="34"/>
  <c r="G72" i="34"/>
  <c r="G75" i="34"/>
  <c r="C25" i="34"/>
  <c r="F60" i="34"/>
  <c r="G50" i="34"/>
  <c r="F90" i="34"/>
  <c r="C98" i="34"/>
  <c r="G79" i="34"/>
  <c r="G100" i="34"/>
  <c r="F5" i="34"/>
  <c r="G78" i="34"/>
  <c r="D77" i="34"/>
  <c r="C26" i="34"/>
  <c r="C92" i="34"/>
  <c r="E64" i="34"/>
  <c r="F37" i="34"/>
  <c r="F79" i="34"/>
  <c r="C84" i="34"/>
  <c r="F41" i="34"/>
  <c r="E55" i="34"/>
  <c r="C6" i="34"/>
  <c r="F76" i="34"/>
  <c r="F65" i="34"/>
  <c r="E45" i="34"/>
  <c r="F47" i="34"/>
  <c r="G43" i="34"/>
  <c r="C14" i="34"/>
  <c r="G31" i="34"/>
  <c r="C22" i="34"/>
  <c r="F63" i="34"/>
  <c r="G41" i="34"/>
  <c r="E30" i="34"/>
  <c r="C102" i="34"/>
  <c r="F11" i="34"/>
  <c r="C71" i="34"/>
  <c r="F53" i="34"/>
  <c r="G15" i="34"/>
  <c r="F12" i="34"/>
  <c r="F42" i="34"/>
  <c r="E7" i="34"/>
  <c r="F57" i="34"/>
  <c r="F58" i="34"/>
  <c r="C59" i="34"/>
  <c r="E97" i="34"/>
  <c r="G7" i="34"/>
  <c r="G61" i="34"/>
  <c r="B71" i="34"/>
  <c r="A71" i="34" s="1"/>
  <c r="B62" i="34"/>
  <c r="A62" i="34" s="1"/>
  <c r="B92" i="34"/>
  <c r="A92" i="34" s="1"/>
  <c r="B95" i="34"/>
  <c r="A95" i="34" s="1"/>
  <c r="B38" i="34"/>
  <c r="A38" i="34" s="1"/>
  <c r="B14" i="34"/>
  <c r="A14" i="34" s="1"/>
  <c r="B99" i="34"/>
  <c r="A99" i="34" s="1"/>
  <c r="B21" i="34"/>
  <c r="A21" i="34" s="1"/>
  <c r="B17" i="34"/>
  <c r="A17" i="34" s="1"/>
  <c r="B8" i="34"/>
  <c r="A8" i="34" s="1"/>
  <c r="B43" i="34"/>
  <c r="A43" i="34" s="1"/>
  <c r="B88" i="34"/>
  <c r="A88" i="34" s="1"/>
  <c r="B20" i="34"/>
  <c r="A20" i="34" s="1"/>
  <c r="B78" i="34"/>
  <c r="A78" i="34" s="1"/>
  <c r="B19" i="34"/>
  <c r="A19" i="34" s="1"/>
  <c r="B28" i="34"/>
  <c r="A28" i="34" s="1"/>
  <c r="B16" i="34"/>
  <c r="A16" i="34" s="1"/>
  <c r="B90" i="34"/>
  <c r="A90" i="34" s="1"/>
  <c r="B30" i="34"/>
  <c r="A30" i="34" s="1"/>
  <c r="B12" i="34"/>
  <c r="A12" i="34" s="1"/>
  <c r="B47" i="34"/>
  <c r="A47" i="34" s="1"/>
  <c r="B70" i="34"/>
  <c r="A70" i="34" s="1"/>
  <c r="B61" i="34"/>
  <c r="A61" i="34" s="1"/>
  <c r="B33" i="34"/>
  <c r="A33" i="34" s="1"/>
  <c r="B75" i="34"/>
  <c r="A75" i="34" s="1"/>
  <c r="E27" i="34"/>
  <c r="G9" i="34"/>
  <c r="G46" i="34"/>
  <c r="F14" i="34"/>
  <c r="D83" i="34"/>
  <c r="D96" i="34"/>
  <c r="E14" i="34"/>
  <c r="D68" i="34"/>
  <c r="D15" i="34"/>
  <c r="F21" i="34"/>
  <c r="E29" i="34"/>
  <c r="G51" i="34"/>
  <c r="G39" i="34"/>
  <c r="C20" i="34"/>
  <c r="C49" i="34"/>
  <c r="E89" i="34"/>
  <c r="F32" i="34"/>
  <c r="C19" i="34"/>
  <c r="C100" i="34"/>
  <c r="D85" i="34"/>
  <c r="F101" i="34"/>
  <c r="C10" i="34"/>
  <c r="D65" i="34"/>
  <c r="E51" i="34"/>
  <c r="E76" i="34"/>
  <c r="F102" i="34"/>
  <c r="D64" i="34"/>
  <c r="G102" i="34"/>
  <c r="G28" i="34"/>
  <c r="G25" i="34"/>
  <c r="F40" i="34"/>
  <c r="F6" i="34"/>
  <c r="E91" i="34"/>
  <c r="C72" i="34"/>
  <c r="G24" i="34"/>
  <c r="F29" i="34"/>
  <c r="G91" i="34"/>
  <c r="D63" i="34"/>
  <c r="F94" i="34"/>
  <c r="G16" i="34"/>
  <c r="E36" i="34"/>
  <c r="E25" i="34"/>
  <c r="E58" i="34"/>
  <c r="E41" i="34"/>
  <c r="E19" i="34"/>
  <c r="G103" i="34"/>
  <c r="E61" i="34"/>
  <c r="C83" i="34"/>
  <c r="D8" i="34"/>
  <c r="D30" i="34"/>
  <c r="D17" i="34"/>
  <c r="F28" i="34"/>
  <c r="D49" i="34"/>
  <c r="E26" i="34"/>
  <c r="G29" i="34"/>
  <c r="D4" i="34"/>
  <c r="D25" i="34"/>
  <c r="D87" i="34"/>
  <c r="G12" i="34"/>
  <c r="D88" i="34"/>
  <c r="C54" i="34"/>
  <c r="C70" i="34"/>
  <c r="G27" i="34"/>
  <c r="F25" i="34"/>
  <c r="C82" i="34"/>
  <c r="F62" i="34"/>
  <c r="D50" i="34"/>
  <c r="E46" i="34"/>
  <c r="D78" i="34"/>
  <c r="C61" i="34"/>
  <c r="D53" i="34"/>
  <c r="D7" i="34"/>
  <c r="E8" i="34"/>
  <c r="D40" i="34"/>
  <c r="E15" i="34"/>
  <c r="G37" i="34"/>
  <c r="F16" i="34"/>
  <c r="G21" i="34"/>
  <c r="F81" i="34"/>
  <c r="E99" i="34"/>
  <c r="D55" i="34"/>
  <c r="E103" i="34"/>
  <c r="E38" i="34"/>
  <c r="F73" i="34"/>
  <c r="D95" i="34"/>
  <c r="F4" i="34"/>
  <c r="G83" i="34"/>
  <c r="C33" i="34"/>
  <c r="C39" i="34"/>
  <c r="G42" i="34"/>
  <c r="C43" i="34"/>
  <c r="F77" i="34"/>
  <c r="E52" i="34"/>
  <c r="G32" i="34"/>
  <c r="F34" i="34"/>
  <c r="D31" i="34"/>
  <c r="D16" i="34"/>
  <c r="G95" i="34"/>
  <c r="C12" i="34"/>
  <c r="E101" i="34"/>
  <c r="D74" i="34"/>
  <c r="E75" i="34"/>
  <c r="G6" i="34"/>
  <c r="D100" i="34"/>
  <c r="E24" i="34"/>
  <c r="E81" i="34"/>
  <c r="F96" i="34"/>
  <c r="F68" i="34"/>
  <c r="E84" i="34"/>
  <c r="E17" i="34"/>
  <c r="C37" i="34"/>
  <c r="F61" i="34"/>
  <c r="D38" i="34"/>
  <c r="G80" i="34"/>
  <c r="D72" i="34"/>
  <c r="C57" i="34"/>
  <c r="G23" i="34"/>
  <c r="C76" i="34"/>
  <c r="E33" i="34"/>
  <c r="E31" i="34"/>
  <c r="D21" i="34"/>
  <c r="D51" i="34"/>
  <c r="E32" i="34"/>
  <c r="G55" i="34"/>
  <c r="F55" i="34"/>
  <c r="F93" i="34"/>
  <c r="C50" i="34"/>
  <c r="D32" i="34"/>
  <c r="D60" i="34"/>
  <c r="D97" i="34"/>
  <c r="G98" i="34"/>
  <c r="E9" i="34"/>
  <c r="D103" i="34"/>
  <c r="C86" i="34"/>
  <c r="F56" i="34"/>
  <c r="G8" i="34"/>
  <c r="C64" i="34"/>
  <c r="F78" i="34"/>
  <c r="E11" i="34"/>
  <c r="C101" i="34"/>
  <c r="G71" i="34"/>
  <c r="F24" i="34"/>
  <c r="B85" i="34"/>
  <c r="A85" i="34" s="1"/>
  <c r="B94" i="34"/>
  <c r="A94" i="34" s="1"/>
  <c r="B96" i="34"/>
  <c r="A96" i="34" s="1"/>
  <c r="B51" i="34"/>
  <c r="A51" i="34" s="1"/>
  <c r="B87" i="34"/>
  <c r="A87" i="34" s="1"/>
  <c r="B86" i="34"/>
  <c r="A86" i="34" s="1"/>
  <c r="B77" i="34"/>
  <c r="A77" i="34" s="1"/>
  <c r="B98" i="34"/>
  <c r="A98" i="34" s="1"/>
  <c r="B37" i="34"/>
  <c r="A37" i="34" s="1"/>
  <c r="B74" i="34"/>
  <c r="A74" i="34" s="1"/>
  <c r="B7" i="34"/>
  <c r="A7" i="34" s="1"/>
  <c r="B42" i="34"/>
  <c r="A42" i="34" s="1"/>
  <c r="C21" i="34"/>
  <c r="F59" i="34"/>
  <c r="C29" i="34"/>
  <c r="C97" i="34"/>
  <c r="E22" i="34"/>
  <c r="D62" i="34"/>
  <c r="D43" i="34"/>
  <c r="C52" i="34"/>
  <c r="C47" i="34"/>
  <c r="D98" i="34"/>
  <c r="F95" i="34"/>
  <c r="D13" i="34"/>
  <c r="C51" i="34"/>
  <c r="F39" i="34"/>
  <c r="F20" i="34"/>
  <c r="G101" i="34"/>
  <c r="E10" i="34"/>
  <c r="E23" i="34"/>
  <c r="F70" i="34"/>
  <c r="C75" i="34"/>
  <c r="D19" i="34"/>
  <c r="F19" i="34"/>
  <c r="D24" i="34"/>
  <c r="D34" i="34"/>
  <c r="G92" i="34"/>
  <c r="D39" i="34"/>
  <c r="C90" i="34"/>
  <c r="E18" i="34"/>
  <c r="E83" i="34"/>
  <c r="E48" i="34"/>
  <c r="G77" i="34"/>
  <c r="D29" i="34"/>
  <c r="E98" i="34"/>
  <c r="D20" i="34"/>
  <c r="G99" i="34"/>
  <c r="E79" i="34"/>
  <c r="D61" i="34"/>
  <c r="G35" i="34"/>
  <c r="G96" i="34"/>
  <c r="D76" i="34"/>
  <c r="G30" i="34"/>
  <c r="D47" i="34"/>
  <c r="D59" i="34"/>
  <c r="G14" i="34"/>
  <c r="E37" i="34"/>
  <c r="D46" i="34"/>
  <c r="E88" i="34"/>
  <c r="F36" i="34"/>
  <c r="B50" i="34"/>
  <c r="A50" i="34" s="1"/>
  <c r="B67" i="34"/>
  <c r="A67" i="34" s="1"/>
  <c r="B9" i="34"/>
  <c r="A9" i="34" s="1"/>
  <c r="B15" i="34"/>
  <c r="A15" i="34" s="1"/>
  <c r="B83" i="34"/>
  <c r="A83" i="34" s="1"/>
  <c r="B52" i="34"/>
  <c r="A52" i="34" s="1"/>
  <c r="L50" i="4" l="1"/>
  <c r="J56" i="4"/>
  <c r="J51" i="4"/>
  <c r="H42" i="4"/>
  <c r="H64" i="4"/>
  <c r="F43" i="4"/>
  <c r="F54" i="4"/>
  <c r="L52" i="4"/>
  <c r="L63" i="4"/>
  <c r="L48" i="4"/>
  <c r="L47" i="4"/>
  <c r="L49" i="4"/>
  <c r="J64" i="4"/>
  <c r="H51" i="4"/>
  <c r="F51" i="4"/>
  <c r="L56" i="4"/>
  <c r="J60" i="4"/>
  <c r="J61" i="4"/>
  <c r="J55" i="4"/>
  <c r="H68" i="4"/>
  <c r="F57" i="4"/>
  <c r="F61" i="4"/>
  <c r="L65" i="4"/>
  <c r="J44" i="4"/>
  <c r="H61" i="4"/>
  <c r="F53" i="4"/>
  <c r="L43" i="4"/>
  <c r="J59" i="4"/>
  <c r="H66" i="4"/>
  <c r="F59" i="4"/>
  <c r="L42" i="4"/>
  <c r="L68" i="4"/>
  <c r="J54" i="4"/>
  <c r="H43" i="4"/>
  <c r="H59" i="4"/>
  <c r="H54" i="4"/>
  <c r="F68" i="4"/>
  <c r="F48" i="4"/>
  <c r="J65" i="4"/>
  <c r="L58" i="4"/>
  <c r="F49" i="4"/>
  <c r="J52" i="4"/>
  <c r="L53" i="4"/>
  <c r="L62" i="4"/>
  <c r="F42" i="4"/>
  <c r="L57" i="4"/>
  <c r="J43" i="4"/>
  <c r="J53" i="4"/>
  <c r="J46" i="4"/>
  <c r="H63" i="4"/>
  <c r="H45" i="4"/>
  <c r="F64" i="4"/>
  <c r="F47" i="4"/>
  <c r="L70" i="4"/>
  <c r="H60" i="4"/>
  <c r="H48" i="4"/>
  <c r="L41" i="4"/>
  <c r="J68" i="4"/>
  <c r="H55" i="4"/>
  <c r="H69" i="4"/>
  <c r="L45" i="4"/>
  <c r="L55" i="4"/>
  <c r="H65" i="4"/>
  <c r="H44" i="4"/>
  <c r="H58" i="4"/>
  <c r="H46" i="4"/>
  <c r="F58" i="4"/>
  <c r="L59" i="4"/>
  <c r="H56" i="4"/>
  <c r="J62" i="4"/>
  <c r="F45" i="4"/>
  <c r="J57" i="4"/>
  <c r="L69" i="4"/>
  <c r="F41" i="4"/>
  <c r="F52" i="4"/>
  <c r="L51" i="4"/>
  <c r="L54" i="4"/>
  <c r="H57" i="4"/>
  <c r="H70" i="4"/>
  <c r="J69" i="4"/>
  <c r="J47" i="4"/>
  <c r="F66" i="4"/>
  <c r="L64" i="4"/>
  <c r="J58" i="4"/>
  <c r="H67" i="4"/>
  <c r="F46" i="4"/>
  <c r="J42" i="4"/>
  <c r="H41" i="4"/>
  <c r="F56" i="4"/>
  <c r="H52" i="4"/>
  <c r="J50" i="4"/>
  <c r="L66" i="4"/>
  <c r="J70" i="4"/>
  <c r="H50" i="4"/>
  <c r="F50" i="4"/>
  <c r="F65" i="4"/>
  <c r="F55" i="4"/>
  <c r="L60" i="4"/>
  <c r="J63" i="4"/>
  <c r="H53" i="4"/>
  <c r="F63" i="4"/>
  <c r="L67" i="4"/>
  <c r="J67" i="4"/>
  <c r="F44" i="4"/>
  <c r="F62" i="4"/>
  <c r="J49" i="4"/>
  <c r="L61" i="4"/>
  <c r="J66" i="4"/>
  <c r="L46" i="4"/>
  <c r="F67" i="4"/>
  <c r="H62" i="4"/>
  <c r="H47" i="4"/>
  <c r="J41" i="4"/>
  <c r="J45" i="4"/>
  <c r="F60" i="4"/>
  <c r="F70" i="4"/>
  <c r="L44" i="4"/>
  <c r="H49" i="4"/>
  <c r="J48" i="4"/>
  <c r="F69" i="4"/>
  <c r="D67" i="4"/>
  <c r="D62" i="4"/>
  <c r="D44" i="4"/>
  <c r="D53" i="4"/>
  <c r="D65" i="4"/>
  <c r="D43" i="4"/>
  <c r="D60" i="4"/>
  <c r="D57" i="4"/>
  <c r="D41" i="4"/>
  <c r="D49" i="4"/>
  <c r="D45" i="4"/>
  <c r="D59" i="4"/>
  <c r="D55" i="4"/>
  <c r="D51" i="4"/>
  <c r="D42" i="4"/>
  <c r="D50" i="4"/>
  <c r="D61" i="4"/>
  <c r="D70" i="4"/>
  <c r="D66" i="4"/>
  <c r="D56" i="4"/>
  <c r="D54" i="4"/>
  <c r="D63" i="4"/>
  <c r="D64" i="4"/>
  <c r="D48" i="4"/>
  <c r="D68" i="4"/>
  <c r="D58" i="4"/>
  <c r="D69" i="4"/>
  <c r="D46" i="4"/>
  <c r="D47" i="4"/>
  <c r="D52" i="4"/>
  <c r="M47" i="4" l="1"/>
  <c r="N47" i="4" s="1"/>
  <c r="M69" i="4"/>
  <c r="D103" i="4" s="1"/>
  <c r="M68" i="4"/>
  <c r="D108" i="4" s="1"/>
  <c r="E108" i="4" s="1"/>
  <c r="F108" i="4" s="1"/>
  <c r="M64" i="4"/>
  <c r="D106" i="4" s="1"/>
  <c r="M54" i="4"/>
  <c r="D87" i="4" s="1"/>
  <c r="M66" i="4"/>
  <c r="D104" i="4" s="1"/>
  <c r="M61" i="4"/>
  <c r="D94" i="4" s="1"/>
  <c r="M42" i="4"/>
  <c r="D82" i="4" s="1"/>
  <c r="M55" i="4"/>
  <c r="D98" i="4" s="1"/>
  <c r="M45" i="4"/>
  <c r="D84" i="4" s="1"/>
  <c r="M41" i="4"/>
  <c r="N41" i="4" s="1"/>
  <c r="M60" i="4"/>
  <c r="D99" i="4" s="1"/>
  <c r="M65" i="4"/>
  <c r="N65" i="4" s="1"/>
  <c r="M44" i="4"/>
  <c r="D81" i="4" s="1"/>
  <c r="M67" i="4"/>
  <c r="N67" i="4" s="1"/>
  <c r="M51" i="4"/>
  <c r="N51" i="4" s="1"/>
  <c r="M52" i="4"/>
  <c r="M46" i="4"/>
  <c r="M58" i="4"/>
  <c r="M48" i="4"/>
  <c r="M63" i="4"/>
  <c r="M56" i="4"/>
  <c r="M70" i="4"/>
  <c r="M50" i="4"/>
  <c r="M59" i="4"/>
  <c r="M49" i="4"/>
  <c r="M57" i="4"/>
  <c r="M43" i="4"/>
  <c r="M53" i="4"/>
  <c r="M62" i="4"/>
  <c r="D96" i="4" l="1"/>
  <c r="E96" i="4" s="1"/>
  <c r="F96" i="4" s="1"/>
  <c r="N55" i="4"/>
  <c r="D107" i="4"/>
  <c r="E107" i="4" s="1"/>
  <c r="F107" i="4" s="1"/>
  <c r="N69" i="4"/>
  <c r="D80" i="4"/>
  <c r="E80" i="4" s="1"/>
  <c r="F80" i="4" s="1"/>
  <c r="N54" i="4"/>
  <c r="N45" i="4"/>
  <c r="D100" i="4"/>
  <c r="E100" i="4" s="1"/>
  <c r="F100" i="4" s="1"/>
  <c r="N61" i="4"/>
  <c r="N68" i="4"/>
  <c r="D88" i="4"/>
  <c r="D13" i="8" s="1"/>
  <c r="E13" i="8" s="1"/>
  <c r="F13" i="8" s="1"/>
  <c r="N66" i="4"/>
  <c r="N44" i="4"/>
  <c r="N60" i="4"/>
  <c r="N42" i="4"/>
  <c r="N64" i="4"/>
  <c r="N53" i="4"/>
  <c r="D93" i="4"/>
  <c r="N57" i="4"/>
  <c r="D89" i="4"/>
  <c r="N59" i="4"/>
  <c r="D95" i="4"/>
  <c r="D102" i="4"/>
  <c r="N70" i="4"/>
  <c r="N63" i="4"/>
  <c r="D105" i="4"/>
  <c r="N58" i="4"/>
  <c r="D90" i="4"/>
  <c r="N52" i="4"/>
  <c r="D91" i="4"/>
  <c r="N62" i="4"/>
  <c r="D101" i="4"/>
  <c r="N43" i="4"/>
  <c r="D79" i="4"/>
  <c r="N49" i="4"/>
  <c r="D86" i="4"/>
  <c r="N50" i="4"/>
  <c r="D97" i="4"/>
  <c r="N56" i="4"/>
  <c r="D92" i="4"/>
  <c r="N48" i="4"/>
  <c r="D85" i="4"/>
  <c r="N46" i="4"/>
  <c r="D83" i="4"/>
  <c r="E81" i="4"/>
  <c r="F81" i="4" s="1"/>
  <c r="D6" i="8"/>
  <c r="E6" i="8" s="1"/>
  <c r="F6" i="8" s="1"/>
  <c r="E99" i="4"/>
  <c r="F99" i="4" s="1"/>
  <c r="D24" i="8"/>
  <c r="E24" i="8" s="1"/>
  <c r="F24" i="8" s="1"/>
  <c r="E84" i="4"/>
  <c r="F84" i="4" s="1"/>
  <c r="D9" i="8"/>
  <c r="E9" i="8" s="1"/>
  <c r="F9" i="8" s="1"/>
  <c r="D23" i="8"/>
  <c r="E23" i="8" s="1"/>
  <c r="F23" i="8" s="1"/>
  <c r="E98" i="4"/>
  <c r="F98" i="4" s="1"/>
  <c r="E82" i="4"/>
  <c r="F82" i="4" s="1"/>
  <c r="D7" i="8"/>
  <c r="E7" i="8" s="1"/>
  <c r="F7" i="8" s="1"/>
  <c r="D19" i="8"/>
  <c r="E19" i="8" s="1"/>
  <c r="F19" i="8" s="1"/>
  <c r="E94" i="4"/>
  <c r="F94" i="4" s="1"/>
  <c r="E104" i="4"/>
  <c r="F104" i="4" s="1"/>
  <c r="D29" i="8"/>
  <c r="E29" i="8" s="1"/>
  <c r="F29" i="8" s="1"/>
  <c r="D12" i="8"/>
  <c r="E12" i="8" s="1"/>
  <c r="F12" i="8" s="1"/>
  <c r="E87" i="4"/>
  <c r="F87" i="4" s="1"/>
  <c r="E106" i="4"/>
  <c r="F106" i="4" s="1"/>
  <c r="D31" i="8"/>
  <c r="E31" i="8" s="1"/>
  <c r="F31" i="8" s="1"/>
  <c r="E103" i="4"/>
  <c r="F103" i="4" s="1"/>
  <c r="D28" i="8"/>
  <c r="E28" i="8" s="1"/>
  <c r="F28" i="8" s="1"/>
  <c r="D5" i="8" l="1"/>
  <c r="E5" i="8" s="1"/>
  <c r="F5" i="8" s="1"/>
  <c r="D25" i="8"/>
  <c r="E25" i="8" s="1"/>
  <c r="F25" i="8" s="1"/>
  <c r="E88" i="4"/>
  <c r="F88" i="4" s="1"/>
  <c r="D21" i="8"/>
  <c r="E21" i="8" s="1"/>
  <c r="F21" i="8" s="1"/>
  <c r="E102" i="4"/>
  <c r="F102" i="4" s="1"/>
  <c r="D27" i="8"/>
  <c r="E27" i="8" s="1"/>
  <c r="F27" i="8" s="1"/>
  <c r="E83" i="4"/>
  <c r="F83" i="4" s="1"/>
  <c r="D8" i="8"/>
  <c r="E8" i="8" s="1"/>
  <c r="F8" i="8" s="1"/>
  <c r="D10" i="8"/>
  <c r="E10" i="8" s="1"/>
  <c r="F10" i="8" s="1"/>
  <c r="E85" i="4"/>
  <c r="F85" i="4" s="1"/>
  <c r="E92" i="4"/>
  <c r="F92" i="4" s="1"/>
  <c r="D17" i="8"/>
  <c r="E17" i="8" s="1"/>
  <c r="F17" i="8" s="1"/>
  <c r="E97" i="4"/>
  <c r="F97" i="4" s="1"/>
  <c r="D22" i="8"/>
  <c r="E22" i="8" s="1"/>
  <c r="F22" i="8" s="1"/>
  <c r="E86" i="4"/>
  <c r="F86" i="4" s="1"/>
  <c r="D11" i="8"/>
  <c r="E11" i="8" s="1"/>
  <c r="F11" i="8" s="1"/>
  <c r="E79" i="4"/>
  <c r="F79" i="4" s="1"/>
  <c r="D4" i="8"/>
  <c r="E4" i="8" s="1"/>
  <c r="F4" i="8" s="1"/>
  <c r="D26" i="8"/>
  <c r="E26" i="8" s="1"/>
  <c r="F26" i="8" s="1"/>
  <c r="E101" i="4"/>
  <c r="F101" i="4" s="1"/>
  <c r="D16" i="8"/>
  <c r="E16" i="8" s="1"/>
  <c r="F16" i="8" s="1"/>
  <c r="E91" i="4"/>
  <c r="F91" i="4" s="1"/>
  <c r="E90" i="4"/>
  <c r="F90" i="4" s="1"/>
  <c r="D15" i="8"/>
  <c r="E15" i="8" s="1"/>
  <c r="F15" i="8" s="1"/>
  <c r="D30" i="8"/>
  <c r="E30" i="8" s="1"/>
  <c r="F30" i="8" s="1"/>
  <c r="E105" i="4"/>
  <c r="F105" i="4" s="1"/>
  <c r="D20" i="8"/>
  <c r="E20" i="8" s="1"/>
  <c r="F20" i="8" s="1"/>
  <c r="E95" i="4"/>
  <c r="F95" i="4" s="1"/>
  <c r="E89" i="4"/>
  <c r="F89" i="4" s="1"/>
  <c r="D14" i="8"/>
  <c r="E14" i="8" s="1"/>
  <c r="F14" i="8" s="1"/>
  <c r="E93" i="4"/>
  <c r="F93" i="4" s="1"/>
  <c r="D18" i="8"/>
  <c r="E18" i="8" s="1"/>
  <c r="F18" i="8" s="1"/>
</calcChain>
</file>

<file path=xl/sharedStrings.xml><?xml version="1.0" encoding="utf-8"?>
<sst xmlns="http://schemas.openxmlformats.org/spreadsheetml/2006/main" count="9970" uniqueCount="376">
  <si>
    <t>Team Name</t>
  </si>
  <si>
    <t xml:space="preserve">Team No. </t>
  </si>
  <si>
    <t>Peg</t>
  </si>
  <si>
    <t>Zone A</t>
  </si>
  <si>
    <t>Zone B</t>
  </si>
  <si>
    <t>Zone D</t>
  </si>
  <si>
    <t>Zone E</t>
  </si>
  <si>
    <t>Zone C</t>
  </si>
  <si>
    <t>Day 1 Points</t>
  </si>
  <si>
    <t>Day 1 Position</t>
  </si>
  <si>
    <t>Day 1 Zone Winner</t>
  </si>
  <si>
    <t>Day 1 Zone Second</t>
  </si>
  <si>
    <t>Day 1 Zone Third</t>
  </si>
  <si>
    <t>Day 2 Points</t>
  </si>
  <si>
    <t>Day 2 Position</t>
  </si>
  <si>
    <t>Overall Position</t>
  </si>
  <si>
    <t>Weight</t>
  </si>
  <si>
    <t>(lbs)</t>
  </si>
  <si>
    <t>(ozs)</t>
  </si>
  <si>
    <t>No. Fish</t>
  </si>
  <si>
    <t>Zone</t>
  </si>
  <si>
    <t>Points &amp; Position</t>
  </si>
  <si>
    <t>Total Points</t>
  </si>
  <si>
    <t>Name</t>
  </si>
  <si>
    <t>Total Weight Points</t>
  </si>
  <si>
    <t>Zone Position</t>
  </si>
  <si>
    <t>SAMF 2006 National Sea League Final  -  Day 2</t>
  </si>
  <si>
    <t>SAMF 2006 National Sea League Final  -  Final Positions</t>
  </si>
  <si>
    <t>SAMF 2006 National Sea League Final  -  Day 1</t>
  </si>
  <si>
    <t>IAN LAMBERT</t>
  </si>
  <si>
    <t>TONY THOMAS</t>
  </si>
  <si>
    <t>SIMON DRAYTON</t>
  </si>
  <si>
    <t>WAYNE PERRING</t>
  </si>
  <si>
    <t>CRAIG BUY</t>
  </si>
  <si>
    <t>ROB TUCK</t>
  </si>
  <si>
    <t>MIKE KEMPSTER</t>
  </si>
  <si>
    <t>JAMES BROWN</t>
  </si>
  <si>
    <t>DAVE READ</t>
  </si>
  <si>
    <t>RICHARD POTTS</t>
  </si>
  <si>
    <t>A. PRICE</t>
  </si>
  <si>
    <t>ALLAN SMITH</t>
  </si>
  <si>
    <t>MARK SHARMAN</t>
  </si>
  <si>
    <t>BRADLEY BONE</t>
  </si>
  <si>
    <t>TONY ANDERSON</t>
  </si>
  <si>
    <t>A. HUTCHINGS</t>
  </si>
  <si>
    <t>C. READ</t>
  </si>
  <si>
    <t>JOHN VAN CRUGTEN</t>
  </si>
  <si>
    <t>LEE CULLEN</t>
  </si>
  <si>
    <t>Species</t>
  </si>
  <si>
    <t>Weight Points</t>
  </si>
  <si>
    <t>Length</t>
  </si>
  <si>
    <t>b</t>
  </si>
  <si>
    <t>c</t>
  </si>
  <si>
    <t>p</t>
  </si>
  <si>
    <t>g</t>
  </si>
  <si>
    <t>m</t>
  </si>
  <si>
    <t>sc</t>
  </si>
  <si>
    <t>d</t>
  </si>
  <si>
    <t>f</t>
  </si>
  <si>
    <t>s</t>
  </si>
  <si>
    <t>r</t>
  </si>
  <si>
    <t>ro</t>
  </si>
  <si>
    <t>w</t>
  </si>
  <si>
    <t>u</t>
  </si>
  <si>
    <t>co</t>
  </si>
  <si>
    <t>pc</t>
  </si>
  <si>
    <t>po</t>
  </si>
  <si>
    <t>sh</t>
  </si>
  <si>
    <t>db</t>
  </si>
  <si>
    <t>Lookup</t>
  </si>
  <si>
    <t>NEIL CUTLER</t>
  </si>
  <si>
    <t>IAN BELLFIELD</t>
  </si>
  <si>
    <t>GERRY BELL</t>
  </si>
  <si>
    <t>IAN DAVIS</t>
  </si>
  <si>
    <t>IVOR SMITH</t>
  </si>
  <si>
    <t>FRANCIS JONES</t>
  </si>
  <si>
    <t>MARK VERINDER</t>
  </si>
  <si>
    <t>KEN SHOVE</t>
  </si>
  <si>
    <t>JIM GROSS</t>
  </si>
  <si>
    <t>JOE ARCH</t>
  </si>
  <si>
    <t>ALAN PRICE</t>
  </si>
  <si>
    <t>Day 2 Zone Winner</t>
  </si>
  <si>
    <t>Day 2 Zone Second</t>
  </si>
  <si>
    <t>Day 2 Zone Third</t>
  </si>
  <si>
    <t>Angler No.</t>
  </si>
  <si>
    <t>Angler Name</t>
  </si>
  <si>
    <t>lbs</t>
  </si>
  <si>
    <t>oz</t>
  </si>
  <si>
    <t>Fish Points</t>
  </si>
  <si>
    <t>Angler No</t>
  </si>
  <si>
    <t>Total No. Fish</t>
  </si>
  <si>
    <t>Total No. Fish Points</t>
  </si>
  <si>
    <t>Position</t>
  </si>
  <si>
    <t>Individuals data extraction calculations</t>
  </si>
  <si>
    <t>Angler</t>
  </si>
  <si>
    <t>AUSTIN, John</t>
  </si>
  <si>
    <t>BOWELL, Ian</t>
  </si>
  <si>
    <t>BUY, Craig</t>
  </si>
  <si>
    <t>GREEN, Kevin</t>
  </si>
  <si>
    <t>HAWARD, Nick</t>
  </si>
  <si>
    <t>LAY-FLURRIE, Matt</t>
  </si>
  <si>
    <t>PINDER, Mark</t>
  </si>
  <si>
    <t>SMITH, Adele</t>
  </si>
  <si>
    <t>SMITH, John</t>
  </si>
  <si>
    <t>SPALL, Chris</t>
  </si>
  <si>
    <t>STEBBINGS, Robert</t>
  </si>
  <si>
    <t>THORPE, Doug</t>
  </si>
  <si>
    <t>TUCK, Rob</t>
  </si>
  <si>
    <t>Optional Pools</t>
  </si>
  <si>
    <t>Day 1</t>
  </si>
  <si>
    <t>Day 2</t>
  </si>
  <si>
    <t xml:space="preserve">HSAC North Norfolk Bass Festival 2013  -  Final Positions </t>
  </si>
  <si>
    <t>Bass</t>
  </si>
  <si>
    <t>Day 1  ZONE A</t>
  </si>
  <si>
    <t>Zone Number</t>
  </si>
  <si>
    <t xml:space="preserve">Day 1 Points </t>
  </si>
  <si>
    <t>Day 1  ZONE B</t>
  </si>
  <si>
    <t>Day 1  ZONE C</t>
  </si>
  <si>
    <t>Day 1  ZONE D</t>
  </si>
  <si>
    <t>Day 2  ZONE A</t>
  </si>
  <si>
    <t xml:space="preserve">Day 2 Points </t>
  </si>
  <si>
    <t>Day 2  ZONE B</t>
  </si>
  <si>
    <t>Day 2  ZONE C</t>
  </si>
  <si>
    <t>Day 2  ZONE D</t>
  </si>
  <si>
    <t>Individual No.</t>
  </si>
  <si>
    <t>Day 1 (All Fish)</t>
  </si>
  <si>
    <t>Day 1 (Bass)</t>
  </si>
  <si>
    <t>Day 2 (All Fish)</t>
  </si>
  <si>
    <t>Day 2 (Bass)</t>
  </si>
  <si>
    <t>Overall Number</t>
  </si>
  <si>
    <t>Overall - Final Positions</t>
  </si>
  <si>
    <t>Day 1 - Heaviest Flat</t>
  </si>
  <si>
    <t>Day 2 - Heaviest Flat</t>
  </si>
  <si>
    <t>AKESTER, Jack</t>
  </si>
  <si>
    <t>WOODS, Graham</t>
  </si>
  <si>
    <t>X</t>
  </si>
  <si>
    <t>Day 1 - Heaviest Bass</t>
  </si>
  <si>
    <t>Day 2 - Heaviest Bass</t>
  </si>
  <si>
    <t>Day 1 (Individuals)</t>
  </si>
  <si>
    <t>Day 2 (Individuals)</t>
  </si>
  <si>
    <t>Day 1 (Juniors)</t>
  </si>
  <si>
    <t>Day 2 (Juniors)</t>
  </si>
  <si>
    <t>Day 1  ZONE E</t>
  </si>
  <si>
    <t>Day 1  ZONE F</t>
  </si>
  <si>
    <t>Day 2  ZONE E</t>
  </si>
  <si>
    <t>Day 2  ZONE F</t>
  </si>
  <si>
    <t>Day</t>
  </si>
  <si>
    <t>Overall Heaviest Bass</t>
  </si>
  <si>
    <t>METCALFE, Wendy</t>
  </si>
  <si>
    <t>KENDRICK, Paul</t>
  </si>
  <si>
    <t>HADDOCK, Roy</t>
  </si>
  <si>
    <t>BURT, Richard</t>
  </si>
  <si>
    <t>TURNER, Cameron</t>
  </si>
  <si>
    <t>FRARY, Charlie</t>
  </si>
  <si>
    <t>ELEY, Kevin</t>
  </si>
  <si>
    <t>SMITH, George</t>
  </si>
  <si>
    <t>SHARMAN, Mark</t>
  </si>
  <si>
    <t>Flounder</t>
  </si>
  <si>
    <t>STUART GUNS &amp; TACKLE</t>
  </si>
  <si>
    <t>BETTINSON, Charles</t>
  </si>
  <si>
    <t>FRARY, June</t>
  </si>
  <si>
    <t>GOOCH, Mark</t>
  </si>
  <si>
    <t>LAWRENCE, John</t>
  </si>
  <si>
    <t>BROWN, Kay</t>
  </si>
  <si>
    <t>DRAYTON, Simon</t>
  </si>
  <si>
    <t>HARVEY, Mark</t>
  </si>
  <si>
    <t>BRIGHTON, Tarrick</t>
  </si>
  <si>
    <t>CLEMENT, Alby</t>
  </si>
  <si>
    <t>ROPER, Liam</t>
  </si>
  <si>
    <t>GIBBS, Tom</t>
  </si>
  <si>
    <t>Team No.</t>
  </si>
  <si>
    <t>Total Fish Points</t>
  </si>
  <si>
    <t>Day 1 (Teams)</t>
  </si>
  <si>
    <t>Team Count</t>
  </si>
  <si>
    <t>Day 2 (Teams)</t>
  </si>
  <si>
    <t>Overall (Teams)</t>
  </si>
  <si>
    <t>ADAMS, Graham</t>
  </si>
  <si>
    <t>ADAMS, Stephen</t>
  </si>
  <si>
    <t>BRADSHAW, Craig</t>
  </si>
  <si>
    <t>BRADSHAW, Daine</t>
  </si>
  <si>
    <t>BROCK, Peter</t>
  </si>
  <si>
    <t>DOY, Alan</t>
  </si>
  <si>
    <t>GALLACHER, Andy</t>
  </si>
  <si>
    <t>GROSSMAN, Martin</t>
  </si>
  <si>
    <t>HARRISON, Paul</t>
  </si>
  <si>
    <t>LAWN, Kimberley</t>
  </si>
  <si>
    <t>LILL, Jarrod</t>
  </si>
  <si>
    <t>MICKELSEN, Jon</t>
  </si>
  <si>
    <t>MICKELSEN, Rory</t>
  </si>
  <si>
    <t>RANDELL, Henry</t>
  </si>
  <si>
    <t>THOMAS, Tony</t>
  </si>
  <si>
    <t>TOVELL, Paul</t>
  </si>
  <si>
    <t>Day 1  ZONE G</t>
  </si>
  <si>
    <t>Day 1  ZONE H</t>
  </si>
  <si>
    <t>Day 2  ZONE G</t>
  </si>
  <si>
    <t>Day 2  ZONE H</t>
  </si>
  <si>
    <t>Day 1 (Pools)</t>
  </si>
  <si>
    <t>Day 2 (Pools)</t>
  </si>
  <si>
    <t>Overall Heaviest Catch</t>
  </si>
  <si>
    <t/>
  </si>
  <si>
    <t>PICKARD, Colin</t>
  </si>
  <si>
    <t>BURR, Dave</t>
  </si>
  <si>
    <t>HINXMAN, Mark</t>
  </si>
  <si>
    <t>CROSBY, Ralf</t>
  </si>
  <si>
    <t>CROSBY, Colin</t>
  </si>
  <si>
    <t>PROVINS, Colin</t>
  </si>
  <si>
    <t>DIAPER, Greg</t>
  </si>
  <si>
    <t>HURCOMBE, Mark</t>
  </si>
  <si>
    <t>NANGLE, Karl</t>
  </si>
  <si>
    <t>HORE, Malcolm</t>
  </si>
  <si>
    <t>JONES, Mark</t>
  </si>
  <si>
    <t>BROWN, Harry</t>
  </si>
  <si>
    <t>CARTER, John</t>
  </si>
  <si>
    <t>ADAMS, Lee</t>
  </si>
  <si>
    <t>SMART, Neil</t>
  </si>
  <si>
    <t>READ, David</t>
  </si>
  <si>
    <t>MILLS, Rodney</t>
  </si>
  <si>
    <t>TOPPING, Mike</t>
  </si>
  <si>
    <t>TOPPING, Jack</t>
  </si>
  <si>
    <t>HUTSON, Garry</t>
  </si>
  <si>
    <t>Day 1 (Pairs)</t>
  </si>
  <si>
    <t>Pair</t>
  </si>
  <si>
    <t>Total Zone Points</t>
  </si>
  <si>
    <t>Day 2 (Pairs)</t>
  </si>
  <si>
    <t>Overall (Pairs)</t>
  </si>
  <si>
    <t>Day 1 Zone Points</t>
  </si>
  <si>
    <t>Day 2 Zone Points</t>
  </si>
  <si>
    <t>Total Weight</t>
  </si>
  <si>
    <t>A</t>
  </si>
  <si>
    <t>B</t>
  </si>
  <si>
    <t>C</t>
  </si>
  <si>
    <t>D</t>
  </si>
  <si>
    <t>E</t>
  </si>
  <si>
    <t>F</t>
  </si>
  <si>
    <t>G</t>
  </si>
  <si>
    <t>H</t>
  </si>
  <si>
    <t>ALDOUS, David</t>
  </si>
  <si>
    <t>CREASEY, Shaun</t>
  </si>
  <si>
    <t>TEMPLE, Billy</t>
  </si>
  <si>
    <t>BIRD, Stacey</t>
  </si>
  <si>
    <t>HASTINGS ANGLING CENTRE</t>
  </si>
  <si>
    <t>TEAM BREAKAWAY</t>
  </si>
  <si>
    <t>DID NOT FISH 2</t>
  </si>
  <si>
    <t>DID NOT FISH 3</t>
  </si>
  <si>
    <t>DID NOT FISH 4</t>
  </si>
  <si>
    <t>DID NOT FISH 5</t>
  </si>
  <si>
    <t>DID NOT FISH 6</t>
  </si>
  <si>
    <t>IPSWICH SEA ANGLERS</t>
  </si>
  <si>
    <t>DID NOT FISH 1</t>
  </si>
  <si>
    <t>Dab</t>
  </si>
  <si>
    <t>Day 1                       ZONE G/H</t>
  </si>
  <si>
    <t>BASS FESTIVAL MYSTERY PAIRS         2018</t>
  </si>
  <si>
    <t>NORTH NORFOLK BASS FESTIVAL 2018</t>
  </si>
  <si>
    <t>UK LADIES CHAMPIONSHIPS 2018</t>
  </si>
  <si>
    <t>UK LADIES CHAMPIONSHIPS 2018 (POOLS)</t>
  </si>
  <si>
    <t>NORTH NORFOLK JUNIORS TOURNAMENT 2018</t>
  </si>
  <si>
    <t>BASS FESTIVAL MYSTERY PAIRS          2018</t>
  </si>
  <si>
    <t>SHANNOCK QUADS 2018</t>
  </si>
  <si>
    <t>Day 1 (Flattie)</t>
  </si>
  <si>
    <t>Day 2 (Flattie)</t>
  </si>
  <si>
    <t>CHARLES (B) TEAM</t>
  </si>
  <si>
    <t>IPSWICH SEA ANGLERS 2</t>
  </si>
  <si>
    <t>BIRDS TACKLE</t>
  </si>
  <si>
    <t>THE SOUTH COAST BIG BOYS</t>
  </si>
  <si>
    <t>NORTH NORFOLK LADS</t>
  </si>
  <si>
    <t>BASS FESTIVAL MYSTERY PAIRS              2018</t>
  </si>
  <si>
    <r>
      <rPr>
        <b/>
        <sz val="26"/>
        <rFont val="Arial Narrow"/>
        <family val="2"/>
      </rPr>
      <t xml:space="preserve">INDIVIDUAL PEG ASSIGNMENT </t>
    </r>
    <r>
      <rPr>
        <sz val="48"/>
        <rFont val="Arial Black"/>
        <family val="2"/>
      </rPr>
      <t xml:space="preserve"> </t>
    </r>
    <r>
      <rPr>
        <sz val="36"/>
        <rFont val="Arial Black"/>
        <family val="2"/>
      </rPr>
      <t>(DAY 1)</t>
    </r>
  </si>
  <si>
    <t>Holt Sea Angling Club                                        North Norfolk                                     Bass Festival 2018</t>
  </si>
  <si>
    <r>
      <rPr>
        <b/>
        <sz val="26"/>
        <rFont val="Arial Narrow"/>
        <family val="2"/>
      </rPr>
      <t xml:space="preserve">INDIVIDUAL PEG ASSIGNMENT </t>
    </r>
    <r>
      <rPr>
        <sz val="48"/>
        <rFont val="Arial Black"/>
        <family val="2"/>
      </rPr>
      <t xml:space="preserve"> </t>
    </r>
    <r>
      <rPr>
        <sz val="36"/>
        <rFont val="Arial Black"/>
        <family val="2"/>
      </rPr>
      <t>(DAY 2)</t>
    </r>
  </si>
  <si>
    <t>SMITH, Leon</t>
  </si>
  <si>
    <t>BORDIANU, Adrian</t>
  </si>
  <si>
    <t>WARD, Mark</t>
  </si>
  <si>
    <t>KINGDON, Adam</t>
  </si>
  <si>
    <t>LEWIN, Scott</t>
  </si>
  <si>
    <t>CANNELL, Chris</t>
  </si>
  <si>
    <t>WHITE, Alan</t>
  </si>
  <si>
    <t>WOODS, Becky</t>
  </si>
  <si>
    <t xml:space="preserve">HARVEY, Paul </t>
  </si>
  <si>
    <t>HART, Paul</t>
  </si>
  <si>
    <t>FULLER, David</t>
  </si>
  <si>
    <t>REYNOLDS, Ian</t>
  </si>
  <si>
    <t>WATTS, Mike</t>
  </si>
  <si>
    <t>BATTLE, Ian</t>
  </si>
  <si>
    <t>DIAPER, Barry</t>
  </si>
  <si>
    <t>WELLS, Tom</t>
  </si>
  <si>
    <t>MOORING, Luke</t>
  </si>
  <si>
    <t>TAYLOR, Robbie</t>
  </si>
  <si>
    <t>SMITH, Gavin</t>
  </si>
  <si>
    <t>STORER, Paul</t>
  </si>
  <si>
    <t>DRIVER, Ed</t>
  </si>
  <si>
    <t>CHAPMAN, Rob</t>
  </si>
  <si>
    <t>SMITH, Andy</t>
  </si>
  <si>
    <t>DENHOLM, Paul</t>
  </si>
  <si>
    <t>NELSON, Ian</t>
  </si>
  <si>
    <t xml:space="preserve">LOKE, Peter </t>
  </si>
  <si>
    <t>SELF, Bevan</t>
  </si>
  <si>
    <t>BOND, Darren</t>
  </si>
  <si>
    <t>SHORTHOUSE, Dave</t>
  </si>
  <si>
    <t>ALDOUS, Brayden</t>
  </si>
  <si>
    <t>COLMAN, Mark</t>
  </si>
  <si>
    <t>STONE, Barry</t>
  </si>
  <si>
    <t>LING, Richard</t>
  </si>
  <si>
    <t>ELLIOTT, Nathan</t>
  </si>
  <si>
    <t>MEDLER, Gary</t>
  </si>
  <si>
    <t>WILSON, Mark</t>
  </si>
  <si>
    <t>BANHAM, Jason</t>
  </si>
  <si>
    <t>BANHAM, Mark</t>
  </si>
  <si>
    <t>IAN BOWELL's TEAM</t>
  </si>
  <si>
    <t>ITALACANNA</t>
  </si>
  <si>
    <t>THE MARKSMEN</t>
  </si>
  <si>
    <t>ASSO/ANYFISH ANYWHERE</t>
  </si>
  <si>
    <t>COUNTRY CARS</t>
  </si>
  <si>
    <t>HARVEY, Matthew</t>
  </si>
  <si>
    <t>BILLY NO MATES</t>
  </si>
  <si>
    <t>Hound</t>
  </si>
  <si>
    <t>Dog</t>
  </si>
  <si>
    <t>Ray</t>
  </si>
  <si>
    <t>COLMAN, Mark &amp; AUSTIN, John</t>
  </si>
  <si>
    <t>TUCK, Rob &amp; LAWN, Kimberley</t>
  </si>
  <si>
    <t>BOND, Darren &amp; THOMAS, Tony</t>
  </si>
  <si>
    <t>CROSBY, Colin &amp; DENHOLM, Paul</t>
  </si>
  <si>
    <t>BUY, Craig &amp; STORER, Paul</t>
  </si>
  <si>
    <t>RANDELL, Henry &amp; CREASEY, Shaun</t>
  </si>
  <si>
    <t>HURCOMBE, Mark &amp; SMITH, Gavin</t>
  </si>
  <si>
    <t>PROVINS, Colin &amp; SMITH, Leon</t>
  </si>
  <si>
    <t>SHORTHOUSE, Dave &amp; WELLS, Tom</t>
  </si>
  <si>
    <t>ADAMS, Lee &amp; MICKELSEN, Jon</t>
  </si>
  <si>
    <t>NELSON, Ian &amp; LEWIN, Scott</t>
  </si>
  <si>
    <t>DRAYTON, Simon &amp; KENDRICK, Paul</t>
  </si>
  <si>
    <t>BROCK, Peter &amp; SHARMAN, Mark</t>
  </si>
  <si>
    <t>DIAPER, Greg &amp; SPALL, Chris</t>
  </si>
  <si>
    <t>ALDOUS, David &amp; FULLER, David</t>
  </si>
  <si>
    <t>DOY, Alan &amp; SMITH, Adele</t>
  </si>
  <si>
    <t>GROSSMAN, Martin &amp; LILL, Jarrod</t>
  </si>
  <si>
    <t>SMITH, John &amp; SMITH, Andy</t>
  </si>
  <si>
    <t>NANGLE, Karl &amp; FRARY, June</t>
  </si>
  <si>
    <t>LAWRENCE, John &amp; BRADSHAW, Craig</t>
  </si>
  <si>
    <t>BOWELL, Ian &amp; HARRISON, Paul</t>
  </si>
  <si>
    <t>ADAMS, Stephen &amp; READ, David</t>
  </si>
  <si>
    <t>REYNOLDS, Ian &amp; WATTS, Mike</t>
  </si>
  <si>
    <t>HUTSON, Garry &amp; MOORING, Luke</t>
  </si>
  <si>
    <t>BANHAM, Jason &amp; CARTER, John</t>
  </si>
  <si>
    <t>BURR, Dave &amp; BETTINSON, Charles</t>
  </si>
  <si>
    <t>ELEY, Kevin &amp; SMART, Neil</t>
  </si>
  <si>
    <t>GREEN, Kevin &amp; HINXMAN, Mark</t>
  </si>
  <si>
    <t>BORDIANU, Adrian &amp; LAY-FLURRIE, Matt</t>
  </si>
  <si>
    <t>MEDLER, Gary &amp; TAYLOR, Robbie</t>
  </si>
  <si>
    <t>DRIVER, Ed &amp; KINGDON, Adam</t>
  </si>
  <si>
    <t>GALLACHER, Andy &amp; LING, Richard</t>
  </si>
  <si>
    <t>LOKE, Peter  &amp; STEBBINGS, Robert</t>
  </si>
  <si>
    <t>HARVEY, Matthew &amp; METCALFE, Wendy</t>
  </si>
  <si>
    <t>HAWARD, Nick &amp; HORE, Malcolm</t>
  </si>
  <si>
    <t>SELF, Bevan &amp; CLEMENT, Alby</t>
  </si>
  <si>
    <t>GOOCH, Mark &amp; HART, Paul</t>
  </si>
  <si>
    <t>WARD, Mark &amp; ROPER, Liam</t>
  </si>
  <si>
    <t>FRARY, Charlie &amp; STONE, Barry</t>
  </si>
  <si>
    <t>BROWN, Harry &amp; HADDOCK, Roy</t>
  </si>
  <si>
    <t>TOVELL, Paul &amp; BATTLE, Ian</t>
  </si>
  <si>
    <t>DIAPER, Barry &amp; PICKARD, Colin</t>
  </si>
  <si>
    <t>CANNELL, Chris &amp; BRIGHTON, Tarrick</t>
  </si>
  <si>
    <t>HARVEY, Mark &amp; ELLIOTT, Nathan</t>
  </si>
  <si>
    <t>TEMPLE, Billy &amp; THORPE, Doug</t>
  </si>
  <si>
    <t xml:space="preserve">WHITE, Alan &amp; HARVEY, Paul </t>
  </si>
  <si>
    <t>CROSBY, Ralf &amp; BROWN, Kay</t>
  </si>
  <si>
    <t>AKESTER, Jack &amp; BIRD, Stacey</t>
  </si>
  <si>
    <t>MILLS, Rodney &amp; TURNER, Cameron</t>
  </si>
  <si>
    <t>SMITH, George &amp; WILSON, Mark</t>
  </si>
  <si>
    <t>GIBBS, Tom &amp; PINDER, Mark</t>
  </si>
  <si>
    <t>TOPPING, Mike &amp; ADAMS, Graham</t>
  </si>
  <si>
    <t>WOODS, Graham &amp; BURT, Richard</t>
  </si>
  <si>
    <t>JONES, Mark &amp; WOODS, Becky</t>
  </si>
  <si>
    <t>Flonder</t>
  </si>
  <si>
    <t>Day 1 - Heaviest Fish</t>
  </si>
  <si>
    <t>Day 2 - Heaviest Fish</t>
  </si>
  <si>
    <r>
      <rPr>
        <b/>
        <sz val="22"/>
        <rFont val="Arial"/>
        <family val="2"/>
      </rPr>
      <t xml:space="preserve">Overall - Final Positions  </t>
    </r>
    <r>
      <rPr>
        <sz val="22"/>
        <rFont val="Arial"/>
        <family val="2"/>
      </rPr>
      <t xml:space="preserve">             </t>
    </r>
    <r>
      <rPr>
        <i/>
        <sz val="18"/>
        <rFont val="Arial"/>
        <family val="2"/>
      </rPr>
      <t xml:space="preserve"> (All Competitors)</t>
    </r>
  </si>
  <si>
    <r>
      <rPr>
        <b/>
        <sz val="22"/>
        <rFont val="Arial"/>
        <family val="2"/>
      </rPr>
      <t>Overall - Final Positions</t>
    </r>
    <r>
      <rPr>
        <sz val="22"/>
        <rFont val="Arial"/>
        <family val="2"/>
      </rPr>
      <t xml:space="preserve">        </t>
    </r>
    <r>
      <rPr>
        <i/>
        <sz val="18"/>
        <rFont val="Arial"/>
        <family val="2"/>
      </rPr>
      <t xml:space="preserve"> (Bass Festival Competitors)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</si>
</sst>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8"/>
      <name val="Arial Black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2"/>
      <name val="Arial"/>
      <family val="2"/>
    </font>
    <font>
      <sz val="24"/>
      <color theme="0"/>
      <name val="Arial Black"/>
      <family val="2"/>
    </font>
    <font>
      <sz val="20"/>
      <color theme="0"/>
      <name val="Arial Black"/>
      <family val="2"/>
    </font>
    <font>
      <sz val="20"/>
      <color theme="0"/>
      <name val="Arial"/>
      <family val="2"/>
    </font>
    <font>
      <sz val="48"/>
      <name val="Arial Black"/>
      <family val="2"/>
    </font>
    <font>
      <sz val="36"/>
      <name val="Arial Black"/>
      <family val="2"/>
    </font>
    <font>
      <b/>
      <sz val="26"/>
      <name val="Arial Narrow"/>
      <family val="2"/>
    </font>
    <font>
      <b/>
      <sz val="22"/>
      <color theme="0"/>
      <name val="Arial"/>
      <family val="2"/>
    </font>
    <font>
      <sz val="18"/>
      <color theme="0"/>
      <name val="Arial Black"/>
      <family val="2"/>
    </font>
    <font>
      <sz val="16"/>
      <color theme="0"/>
      <name val="Arial Black"/>
      <family val="2"/>
    </font>
    <font>
      <b/>
      <sz val="22"/>
      <name val="Arial"/>
      <family val="2"/>
    </font>
    <font>
      <i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Continuous" vertical="center"/>
    </xf>
    <xf numFmtId="0" fontId="0" fillId="2" borderId="2" xfId="0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2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0" xfId="0" applyFont="1" applyFill="1" applyBorder="1"/>
    <xf numFmtId="0" fontId="11" fillId="0" borderId="0" xfId="0" applyFont="1"/>
    <xf numFmtId="1" fontId="1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" fontId="0" fillId="0" borderId="0" xfId="0" applyNumberFormat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2" fontId="0" fillId="0" borderId="1" xfId="0" applyNumberFormat="1" applyBorder="1" applyAlignment="1">
      <alignment horizontal="centerContinuous" vertical="center"/>
    </xf>
    <xf numFmtId="12" fontId="0" fillId="0" borderId="1" xfId="0" applyNumberFormat="1" applyBorder="1" applyAlignment="1">
      <alignment horizontal="center" vertical="center"/>
    </xf>
    <xf numFmtId="12" fontId="9" fillId="0" borderId="1" xfId="0" applyNumberFormat="1" applyFont="1" applyBorder="1" applyAlignment="1">
      <alignment horizontal="center" vertical="center"/>
    </xf>
    <xf numFmtId="12" fontId="0" fillId="0" borderId="0" xfId="0" applyNumberFormat="1"/>
    <xf numFmtId="12" fontId="0" fillId="0" borderId="1" xfId="0" applyNumberFormat="1" applyBorder="1" applyAlignment="1">
      <alignment horizontal="center"/>
    </xf>
    <xf numFmtId="12" fontId="16" fillId="2" borderId="1" xfId="0" applyNumberFormat="1" applyFont="1" applyFill="1" applyBorder="1" applyAlignment="1">
      <alignment horizontal="centerContinuous" vertical="center"/>
    </xf>
    <xf numFmtId="12" fontId="16" fillId="2" borderId="1" xfId="0" applyNumberFormat="1" applyFont="1" applyFill="1" applyBorder="1" applyAlignment="1">
      <alignment horizontal="center" vertical="center" wrapText="1"/>
    </xf>
    <xf numFmtId="12" fontId="11" fillId="0" borderId="0" xfId="0" applyNumberFormat="1" applyFont="1"/>
    <xf numFmtId="1" fontId="15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0" fontId="10" fillId="0" borderId="0" xfId="0" applyFont="1"/>
    <xf numFmtId="1" fontId="9" fillId="0" borderId="1" xfId="0" applyNumberFormat="1" applyFont="1" applyBorder="1" applyAlignment="1">
      <alignment horizontal="center" vertical="center"/>
    </xf>
    <xf numFmtId="0" fontId="0" fillId="6" borderId="0" xfId="0" applyFill="1"/>
    <xf numFmtId="1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0" borderId="1" xfId="0" applyFont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21" fillId="7" borderId="13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1" fillId="0" borderId="0" xfId="0" applyNumberFormat="1" applyFont="1"/>
    <xf numFmtId="44" fontId="22" fillId="7" borderId="14" xfId="2" applyFont="1" applyFill="1" applyBorder="1" applyAlignment="1">
      <alignment horizontal="center" vertical="center" wrapText="1"/>
    </xf>
    <xf numFmtId="44" fontId="22" fillId="7" borderId="14" xfId="2" applyFont="1" applyFill="1" applyBorder="1" applyAlignment="1">
      <alignment horizontal="center" vertical="center" wrapText="1"/>
    </xf>
    <xf numFmtId="44" fontId="21" fillId="10" borderId="13" xfId="2" applyFont="1" applyFill="1" applyBorder="1" applyAlignment="1">
      <alignment horizontal="center" vertical="center"/>
    </xf>
    <xf numFmtId="0" fontId="0" fillId="10" borderId="0" xfId="0" applyFill="1"/>
    <xf numFmtId="44" fontId="22" fillId="10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2" fontId="9" fillId="0" borderId="14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12" fontId="9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12" fontId="9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1" fillId="0" borderId="0" xfId="7"/>
    <xf numFmtId="0" fontId="1" fillId="0" borderId="0" xfId="7" applyAlignment="1">
      <alignment horizontal="center" vertical="center"/>
    </xf>
    <xf numFmtId="0" fontId="4" fillId="11" borderId="9" xfId="7" applyFont="1" applyFill="1" applyBorder="1" applyAlignment="1">
      <alignment horizontal="center" vertical="center"/>
    </xf>
    <xf numFmtId="0" fontId="3" fillId="11" borderId="19" xfId="7" applyFont="1" applyFill="1" applyBorder="1" applyAlignment="1">
      <alignment horizontal="left" vertical="center"/>
    </xf>
    <xf numFmtId="0" fontId="4" fillId="12" borderId="1" xfId="7" applyFont="1" applyFill="1" applyBorder="1" applyAlignment="1">
      <alignment horizontal="center" vertical="center"/>
    </xf>
    <xf numFmtId="0" fontId="4" fillId="6" borderId="1" xfId="7" applyFont="1" applyFill="1" applyBorder="1" applyAlignment="1">
      <alignment horizontal="center" vertical="center"/>
    </xf>
    <xf numFmtId="0" fontId="4" fillId="9" borderId="1" xfId="7" applyFont="1" applyFill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1" fillId="0" borderId="0" xfId="7" applyAlignment="1">
      <alignment horizontal="left"/>
    </xf>
    <xf numFmtId="0" fontId="4" fillId="11" borderId="1" xfId="7" applyFont="1" applyFill="1" applyBorder="1" applyAlignment="1">
      <alignment horizontal="center" vertical="center"/>
    </xf>
    <xf numFmtId="0" fontId="4" fillId="9" borderId="9" xfId="7" applyFont="1" applyFill="1" applyBorder="1" applyAlignment="1">
      <alignment horizontal="center" vertical="center"/>
    </xf>
    <xf numFmtId="0" fontId="3" fillId="9" borderId="19" xfId="7" applyFont="1" applyFill="1" applyBorder="1" applyAlignment="1">
      <alignment horizontal="left" vertical="center"/>
    </xf>
    <xf numFmtId="0" fontId="3" fillId="6" borderId="19" xfId="7" applyFont="1" applyFill="1" applyBorder="1" applyAlignment="1">
      <alignment horizontal="left" vertical="center"/>
    </xf>
    <xf numFmtId="0" fontId="3" fillId="12" borderId="19" xfId="7" applyFont="1" applyFill="1" applyBorder="1" applyAlignment="1">
      <alignment horizontal="left" vertical="center"/>
    </xf>
    <xf numFmtId="0" fontId="4" fillId="11" borderId="8" xfId="7" applyFont="1" applyFill="1" applyBorder="1" applyAlignment="1">
      <alignment horizontal="center" vertical="center"/>
    </xf>
    <xf numFmtId="0" fontId="3" fillId="11" borderId="23" xfId="7" applyFont="1" applyFill="1" applyBorder="1" applyAlignment="1">
      <alignment horizontal="left" vertical="center"/>
    </xf>
    <xf numFmtId="0" fontId="4" fillId="12" borderId="11" xfId="7" applyFont="1" applyFill="1" applyBorder="1" applyAlignment="1">
      <alignment horizontal="center" vertical="center"/>
    </xf>
    <xf numFmtId="0" fontId="3" fillId="12" borderId="23" xfId="7" applyFont="1" applyFill="1" applyBorder="1" applyAlignment="1">
      <alignment horizontal="left" vertical="center"/>
    </xf>
    <xf numFmtId="0" fontId="4" fillId="6" borderId="11" xfId="7" applyFont="1" applyFill="1" applyBorder="1" applyAlignment="1">
      <alignment horizontal="center" vertical="center"/>
    </xf>
    <xf numFmtId="0" fontId="3" fillId="6" borderId="23" xfId="7" applyFont="1" applyFill="1" applyBorder="1" applyAlignment="1">
      <alignment horizontal="left" vertical="center"/>
    </xf>
    <xf numFmtId="0" fontId="4" fillId="9" borderId="11" xfId="7" applyFont="1" applyFill="1" applyBorder="1" applyAlignment="1">
      <alignment horizontal="center" vertical="center"/>
    </xf>
    <xf numFmtId="0" fontId="3" fillId="9" borderId="23" xfId="7" applyFont="1" applyFill="1" applyBorder="1" applyAlignment="1">
      <alignment horizontal="left" vertical="center"/>
    </xf>
    <xf numFmtId="0" fontId="18" fillId="13" borderId="24" xfId="7" applyFont="1" applyFill="1" applyBorder="1" applyAlignment="1">
      <alignment horizontal="center" vertical="center" wrapText="1"/>
    </xf>
    <xf numFmtId="0" fontId="4" fillId="13" borderId="25" xfId="7" applyFont="1" applyFill="1" applyBorder="1" applyAlignment="1">
      <alignment horizontal="left" vertical="center" wrapText="1"/>
    </xf>
    <xf numFmtId="0" fontId="18" fillId="8" borderId="26" xfId="7" applyFont="1" applyFill="1" applyBorder="1" applyAlignment="1">
      <alignment horizontal="center" vertical="center" wrapText="1"/>
    </xf>
    <xf numFmtId="0" fontId="4" fillId="8" borderId="26" xfId="7" applyFont="1" applyFill="1" applyBorder="1" applyAlignment="1">
      <alignment horizontal="left" vertical="center" wrapText="1"/>
    </xf>
    <xf numFmtId="0" fontId="18" fillId="0" borderId="26" xfId="7" applyFont="1" applyBorder="1" applyAlignment="1">
      <alignment horizontal="center" vertical="center" wrapText="1"/>
    </xf>
    <xf numFmtId="0" fontId="4" fillId="0" borderId="26" xfId="7" applyFont="1" applyBorder="1" applyAlignment="1">
      <alignment horizontal="left" vertical="center" wrapText="1"/>
    </xf>
    <xf numFmtId="0" fontId="19" fillId="14" borderId="26" xfId="7" applyFont="1" applyFill="1" applyBorder="1" applyAlignment="1">
      <alignment horizontal="center" vertical="center" wrapText="1"/>
    </xf>
    <xf numFmtId="0" fontId="4" fillId="14" borderId="27" xfId="7" applyFont="1" applyFill="1" applyBorder="1" applyAlignment="1">
      <alignment horizontal="left" vertical="center" wrapText="1"/>
    </xf>
    <xf numFmtId="0" fontId="4" fillId="9" borderId="8" xfId="7" applyFont="1" applyFill="1" applyBorder="1" applyAlignment="1">
      <alignment horizontal="center" vertical="center"/>
    </xf>
    <xf numFmtId="0" fontId="4" fillId="11" borderId="11" xfId="7" applyFont="1" applyFill="1" applyBorder="1" applyAlignment="1">
      <alignment horizontal="center" vertical="center"/>
    </xf>
    <xf numFmtId="0" fontId="18" fillId="14" borderId="10" xfId="7" applyFont="1" applyFill="1" applyBorder="1" applyAlignment="1">
      <alignment horizontal="center" vertical="center" wrapText="1"/>
    </xf>
    <xf numFmtId="0" fontId="4" fillId="14" borderId="7" xfId="7" applyFont="1" applyFill="1" applyBorder="1" applyAlignment="1">
      <alignment horizontal="left" vertical="center" wrapText="1"/>
    </xf>
    <xf numFmtId="0" fontId="18" fillId="6" borderId="28" xfId="7" applyFont="1" applyFill="1" applyBorder="1" applyAlignment="1">
      <alignment horizontal="center" vertical="center" wrapText="1"/>
    </xf>
    <xf numFmtId="0" fontId="4" fillId="6" borderId="28" xfId="7" applyFont="1" applyFill="1" applyBorder="1" applyAlignment="1">
      <alignment horizontal="left" vertical="center" wrapText="1"/>
    </xf>
    <xf numFmtId="0" fontId="18" fillId="8" borderId="28" xfId="7" applyFont="1" applyFill="1" applyBorder="1" applyAlignment="1">
      <alignment horizontal="center" vertical="center" wrapText="1"/>
    </xf>
    <xf numFmtId="0" fontId="4" fillId="8" borderId="28" xfId="7" applyFont="1" applyFill="1" applyBorder="1" applyAlignment="1">
      <alignment horizontal="left" vertical="center" wrapText="1"/>
    </xf>
    <xf numFmtId="0" fontId="19" fillId="13" borderId="28" xfId="7" applyFont="1" applyFill="1" applyBorder="1" applyAlignment="1">
      <alignment horizontal="center" vertical="center" wrapText="1"/>
    </xf>
    <xf numFmtId="0" fontId="4" fillId="13" borderId="29" xfId="7" applyFont="1" applyFill="1" applyBorder="1" applyAlignment="1">
      <alignment horizontal="left" vertical="center" wrapText="1"/>
    </xf>
    <xf numFmtId="44" fontId="22" fillId="10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" fillId="0" borderId="0" xfId="0" applyFont="1"/>
    <xf numFmtId="12" fontId="1" fillId="0" borderId="0" xfId="0" applyNumberFormat="1" applyFont="1"/>
    <xf numFmtId="0" fontId="15" fillId="2" borderId="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2" fontId="0" fillId="0" borderId="14" xfId="0" applyNumberFormat="1" applyBorder="1" applyAlignment="1">
      <alignment horizontal="center"/>
    </xf>
    <xf numFmtId="0" fontId="15" fillId="2" borderId="14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/>
    <xf numFmtId="12" fontId="11" fillId="6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/>
    <xf numFmtId="0" fontId="0" fillId="0" borderId="16" xfId="0" applyBorder="1" applyAlignment="1"/>
    <xf numFmtId="0" fontId="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7" fillId="10" borderId="20" xfId="7" applyFont="1" applyFill="1" applyBorder="1" applyAlignment="1">
      <alignment horizontal="center" vertical="center" wrapText="1"/>
    </xf>
    <xf numFmtId="0" fontId="27" fillId="10" borderId="21" xfId="7" applyFont="1" applyFill="1" applyBorder="1" applyAlignment="1">
      <alignment horizontal="center" vertical="center" wrapText="1"/>
    </xf>
    <xf numFmtId="0" fontId="27" fillId="10" borderId="22" xfId="7" applyFont="1" applyFill="1" applyBorder="1" applyAlignment="1">
      <alignment horizontal="center" vertical="center" wrapText="1"/>
    </xf>
    <xf numFmtId="0" fontId="13" fillId="0" borderId="20" xfId="7" applyFont="1" applyBorder="1" applyAlignment="1">
      <alignment horizontal="center" vertical="center"/>
    </xf>
    <xf numFmtId="0" fontId="13" fillId="0" borderId="21" xfId="7" applyFont="1" applyBorder="1" applyAlignment="1">
      <alignment horizontal="center" vertical="center"/>
    </xf>
    <xf numFmtId="0" fontId="13" fillId="0" borderId="22" xfId="7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1" fontId="16" fillId="2" borderId="12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44" fontId="22" fillId="10" borderId="17" xfId="2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vertical="center" wrapText="1"/>
    </xf>
    <xf numFmtId="0" fontId="23" fillId="10" borderId="14" xfId="0" applyFont="1" applyFill="1" applyBorder="1" applyAlignment="1">
      <alignment vertical="center" wrapText="1"/>
    </xf>
    <xf numFmtId="44" fontId="22" fillId="10" borderId="2" xfId="2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21" fillId="10" borderId="2" xfId="2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3" xfId="0" applyBorder="1" applyAlignment="1"/>
    <xf numFmtId="0" fontId="11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vertical="center" wrapText="1"/>
    </xf>
    <xf numFmtId="44" fontId="22" fillId="10" borderId="14" xfId="2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44" fontId="21" fillId="10" borderId="13" xfId="2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44" fontId="29" fillId="10" borderId="17" xfId="2" applyFont="1" applyFill="1" applyBorder="1" applyAlignment="1">
      <alignment horizontal="center" vertical="center" wrapText="1"/>
    </xf>
    <xf numFmtId="44" fontId="29" fillId="10" borderId="18" xfId="2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44" fontId="28" fillId="10" borderId="17" xfId="2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2" fontId="16" fillId="2" borderId="12" xfId="0" applyNumberFormat="1" applyFont="1" applyFill="1" applyBorder="1" applyAlignment="1">
      <alignment horizontal="center" vertical="center" wrapText="1"/>
    </xf>
    <xf numFmtId="12" fontId="16" fillId="2" borderId="1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0" fillId="0" borderId="13" xfId="0" applyNumberFormat="1" applyBorder="1" applyAlignment="1">
      <alignment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</cellXfs>
  <cellStyles count="8">
    <cellStyle name="Comma 2" xfId="1"/>
    <cellStyle name="Currency" xfId="2" builtinId="4"/>
    <cellStyle name="Currency 2" xfId="6"/>
    <cellStyle name="Normal" xfId="0" builtinId="0"/>
    <cellStyle name="Normal 2" xfId="3"/>
    <cellStyle name="Normal 2 2" xfId="4"/>
    <cellStyle name="Normal 2 3" xfId="7"/>
    <cellStyle name="Normal 3" xfId="5"/>
  </cellStyles>
  <dxfs count="0"/>
  <tableStyles count="0" defaultTableStyle="TableStyleMedium9" defaultPivotStyle="PivotStyleLight16"/>
  <colors>
    <mruColors>
      <color rgb="FFCCFFFF"/>
      <color rgb="FFCCFFCC"/>
      <color rgb="FF66FFFF"/>
      <color rgb="FFCCFF99"/>
      <color rgb="FFFFFF99"/>
      <color rgb="FFFFFFCC"/>
      <color rgb="FFFFCCCC"/>
      <color rgb="FFFF9999"/>
      <color rgb="FF00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Data/Data%20Save%20(Tony)/Fishing/Police/Police%202017%20Resul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tt/Desktop/Data/Data%20save%20(Tony)/Fishing/NSL/2015/NSL%202015%20Results(live)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Data/Data%20Save%20(Tony)/Fishing/SAMF/Masters%202018/SAMF%20Masters%202018%20(live)%204%20sections%20(North%20Norfolk%20Master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tt/Desktop/Data/Data%20save%20(Tony)/Fishing/HSAC/2014/Match%20Results%20&amp;%20League/HSAC%202014%20League%20Results%20(master)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tt/Desktop/Data/Data%20save%20(Tony)/Fishing/NSL/2013/NSL%202013%20Results%20(new)v1(live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tt/Desktop/Data/Data%20save%20(Tony)/Fishing/SAMF/Masters%202010/Results/SAMF%20Masters%20Results%202010%20(live)%20(continental)%204%20sec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tt/Desktop/Data/Data%20save%20(Tony)/Fishing/NSL/2016/NSL%202016%20Results(l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Pairs list"/>
      <sheetName val="Partner Creation (calc)"/>
      <sheetName val="Pairs results"/>
      <sheetName val="Individual Day 1 results"/>
      <sheetName val="Day 1 data entry"/>
      <sheetName val="Day 2 data entry"/>
      <sheetName val="Winners List"/>
      <sheetName val="Winners envelopes"/>
      <sheetName val="Payout envelopes"/>
      <sheetName val="Team Peg Assignment"/>
      <sheetName val="Individual Peg Assignment"/>
      <sheetName val="Individual Peg Assignment Day 1"/>
      <sheetName val="Individual Peg Assignment Day 2"/>
      <sheetName val="Team Peg Creation"/>
      <sheetName val="Team Peg Creation (Fixed)"/>
      <sheetName val="Final team results"/>
      <sheetName val="Auto Day results"/>
      <sheetName val="Zone  Day1 (master)"/>
      <sheetName val="Zone  Day2 (master)"/>
      <sheetName val="Final Individual  results "/>
      <sheetName val="Individual Day 2 results"/>
      <sheetName val="Day 1"/>
      <sheetName val="Day 2"/>
      <sheetName val="Individual results"/>
      <sheetName val="Day 1 Match Card Check"/>
      <sheetName val="Day 2 Match Card Check"/>
      <sheetName val="Weight Point Table (3rd oz) "/>
      <sheetName val="Day1 Card Check"/>
      <sheetName val="Day2 Card Check"/>
      <sheetName val="Super Pools Day 1 results (ZP)"/>
      <sheetName val="Super Pools Day 1 results (WP)"/>
      <sheetName val="Super Pools Day 2 results (ZP)"/>
      <sheetName val="Super Pools Day 2 results (WP)"/>
      <sheetName val="SAMF Q results"/>
      <sheetName val="Sheet1"/>
      <sheetName val="Bank Withdrawal"/>
      <sheetName val="Sheet2"/>
      <sheetName val="Sheet3"/>
    </sheetNames>
    <sheetDataSet>
      <sheetData sheetId="0">
        <row r="2">
          <cell r="D2">
            <v>0</v>
          </cell>
          <cell r="F2">
            <v>37</v>
          </cell>
          <cell r="G2">
            <v>9</v>
          </cell>
          <cell r="H2">
            <v>4</v>
          </cell>
        </row>
        <row r="18">
          <cell r="H18" t="str">
            <v>0</v>
          </cell>
        </row>
        <row r="19">
          <cell r="H19" t="str">
            <v>0</v>
          </cell>
        </row>
        <row r="20">
          <cell r="H20" t="str">
            <v>0</v>
          </cell>
        </row>
        <row r="21">
          <cell r="H21" t="str">
            <v>0</v>
          </cell>
        </row>
        <row r="22">
          <cell r="H22" t="str">
            <v>0</v>
          </cell>
        </row>
        <row r="23">
          <cell r="H23" t="str">
            <v>0</v>
          </cell>
        </row>
        <row r="24">
          <cell r="H24" t="str">
            <v>0</v>
          </cell>
        </row>
        <row r="25">
          <cell r="H25" t="str">
            <v>0</v>
          </cell>
        </row>
        <row r="26">
          <cell r="H26" t="str">
            <v>0</v>
          </cell>
        </row>
        <row r="27">
          <cell r="H27" t="str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ners List"/>
      <sheetName val="Winners envelopes"/>
      <sheetName val="Payout envelopes"/>
      <sheetName val="Teams"/>
      <sheetName val="Team Peg Assignment"/>
      <sheetName val="Individual Peg Assignment"/>
      <sheetName val="Individual Peg Assignment Day 1"/>
      <sheetName val="Individual Peg Assignment Day 2"/>
      <sheetName val="Team Peg Creation"/>
      <sheetName val="Team Peg Creation (Fixed)"/>
      <sheetName val="Final team results"/>
      <sheetName val="Auto Day results"/>
      <sheetName val="Zone  Day1 (master)"/>
      <sheetName val="Zone  Day2 (master)"/>
      <sheetName val="Final Individual  results "/>
      <sheetName val="Individual Day 1 results"/>
      <sheetName val="Individual Day 2 results"/>
      <sheetName val="Super Pools Day 1 results (ZP)"/>
      <sheetName val="Super Pools Day 1 results (WP)"/>
      <sheetName val="Super Pools Day 2 results (ZP)"/>
      <sheetName val="Super Pools Day 2 results (WP)"/>
      <sheetName val="Individual results"/>
      <sheetName val="SAMF Q results"/>
      <sheetName val="Day 1"/>
      <sheetName val="Day 2"/>
      <sheetName val="Day 1 data entry"/>
      <sheetName val="Day 1 Match Card Check"/>
      <sheetName val="Day 2 data entry"/>
      <sheetName val="Day 2 Match Card Check"/>
      <sheetName val="Weight Point Table (3rd oz) "/>
      <sheetName val="Day1 Card Check"/>
      <sheetName val="Day2 Card Check"/>
      <sheetName val="Sheet1"/>
      <sheetName val="Bank Withdrawal"/>
    </sheetNames>
    <sheetDataSet>
      <sheetData sheetId="0"/>
      <sheetData sheetId="1"/>
      <sheetData sheetId="2"/>
      <sheetData sheetId="3">
        <row r="2">
          <cell r="D2">
            <v>30</v>
          </cell>
        </row>
        <row r="18">
          <cell r="H18">
            <v>175</v>
          </cell>
        </row>
        <row r="19">
          <cell r="H19">
            <v>120</v>
          </cell>
        </row>
        <row r="20">
          <cell r="H20">
            <v>100</v>
          </cell>
        </row>
        <row r="21">
          <cell r="H21">
            <v>70</v>
          </cell>
        </row>
        <row r="22">
          <cell r="H22">
            <v>50</v>
          </cell>
        </row>
        <row r="23">
          <cell r="H23">
            <v>40</v>
          </cell>
        </row>
        <row r="24">
          <cell r="H24">
            <v>35</v>
          </cell>
        </row>
        <row r="25">
          <cell r="H25">
            <v>30</v>
          </cell>
        </row>
        <row r="26">
          <cell r="H26">
            <v>25</v>
          </cell>
        </row>
        <row r="27">
          <cell r="H27">
            <v>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Team results"/>
      <sheetName val="Final team results"/>
      <sheetName val="Teams &amp; Anglers"/>
      <sheetName val="Angler Peg Creation"/>
      <sheetName val="Angler No Peg Nos"/>
      <sheetName val="Angler No Peg Nos (LS prn)"/>
      <sheetName val="Individual Peg Assignment Day 1"/>
      <sheetName val="Individual Peg Assignment Day 2"/>
      <sheetName val="Individual Peg Assignment"/>
      <sheetName val="Pairs list"/>
      <sheetName val="Day 1 data entry"/>
      <sheetName val="Day 2 data entry"/>
      <sheetName val="Partner Creation (calc) (1)"/>
      <sheetName val="Partner Creation (calc) (2)"/>
      <sheetName val="Final Individual results"/>
      <sheetName val="Pairs results"/>
      <sheetName val="Winners Table"/>
      <sheetName val="Winners Table (fixed)"/>
      <sheetName val="Winners Table (optionsal pools)"/>
      <sheetName val="Prize envelopes"/>
      <sheetName val="Winners envelopes"/>
      <sheetName val="Day1 Zone results"/>
      <sheetName val="Individual results Day 1"/>
      <sheetName val="Day 1"/>
      <sheetName val="Day2 Zone results"/>
      <sheetName val="Individual results Day 2"/>
      <sheetName val="Day 2"/>
      <sheetName val="Heaviest Flat Fish results"/>
      <sheetName val="Heaviest Flat Fish results (2)"/>
      <sheetName val="Heaviest Round Fish results"/>
      <sheetName val="SAMF Q results"/>
      <sheetName val="SAMF Q results (2)"/>
      <sheetName val="SAMF Q results (3)"/>
      <sheetName val="Day 1 Check"/>
      <sheetName val="Day 2  Check"/>
      <sheetName val="Weight Point Table (3rd oz) "/>
      <sheetName val="Weight Point Table (qtr oz)"/>
      <sheetName val="Rules Note x 1"/>
      <sheetName val="Rules Note x 1 (2)"/>
      <sheetName val="Prize Table"/>
      <sheetName val="Parking"/>
      <sheetName val="Optional Fees"/>
      <sheetName val="Holt SAC"/>
      <sheetName val="SAMF (nos.)"/>
      <sheetName val="SAMF"/>
      <sheetName val="SAMF (2)"/>
      <sheetName val="SAMF (3)"/>
      <sheetName val="SAMF Logo"/>
      <sheetName val="Banner"/>
      <sheetName val="Summer Pairs"/>
      <sheetName val="Summer Pairs (2)"/>
      <sheetName val="Winter Pairs"/>
      <sheetName val="Pairs Flyer"/>
      <sheetName val="Pairs Flyer (2)"/>
      <sheetName val="Fish Analysis"/>
      <sheetName val="Misc."/>
      <sheetName val="Misc. 1"/>
      <sheetName val="Balance Sheet"/>
      <sheetName val="Sheet1"/>
    </sheetNames>
    <sheetDataSet>
      <sheetData sheetId="0"/>
      <sheetData sheetId="1"/>
      <sheetData sheetId="2">
        <row r="3">
          <cell r="E3">
            <v>25</v>
          </cell>
          <cell r="G3">
            <v>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Q6">
            <v>34</v>
          </cell>
        </row>
        <row r="8">
          <cell r="Q8">
            <v>16</v>
          </cell>
        </row>
      </sheetData>
      <sheetData sheetId="13">
        <row r="28">
          <cell r="Q28">
            <v>22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Fixtures"/>
      <sheetName val="2014 Fixtures (web)"/>
      <sheetName val="2014 Results"/>
      <sheetName val="2014 League Table"/>
      <sheetName val="2014 LT (Print)"/>
      <sheetName val="2014 LT "/>
      <sheetName val="2014 Monies Table "/>
      <sheetName val="2014 MT (Print)"/>
      <sheetName val="2014 Heaviest Fish Points"/>
      <sheetName val="2014 Winnings"/>
      <sheetName val="2014 Members"/>
      <sheetName val="2014 Names &amp; Addresses"/>
      <sheetName val="2014 Members (print)"/>
      <sheetName val="2011 League Table (SA drop 4)"/>
      <sheetName val=" 2014 Results Form"/>
      <sheetName val=" 2014 Results Form (MB)"/>
      <sheetName val=" 2014 RF(Blank)"/>
      <sheetName val="2014 Results Form (ESL)"/>
      <sheetName val="2014 Winnings Payout Labels"/>
      <sheetName val="2014 Winnings Payout Labels-prn"/>
      <sheetName val="2014 Winners Bank Payout"/>
      <sheetName val="2014 Match Results"/>
      <sheetName val="2014 Match Results (All)"/>
      <sheetName val="2014 Members (AGM)"/>
      <sheetName val="2015 AGM"/>
      <sheetName val="Dinner Bookings"/>
      <sheetName val="2014 Meal Fund"/>
      <sheetName val="Survey Returns"/>
      <sheetName val="2014 Members (Prn)"/>
      <sheetName val="2013 Trophy Winners"/>
      <sheetName val="2014 Trophy Winners (part1)"/>
      <sheetName val="2014 Trophy Winners (part2)"/>
      <sheetName val="2014 Trophy Labels"/>
      <sheetName val="2014 Trophy Labels (prn)"/>
      <sheetName val="2014 TW (Print)"/>
      <sheetName val="Peg Assignment (Kelling West)"/>
      <sheetName val="Peg Assignment (Kelling East)"/>
      <sheetName val="Peg Assignment (Bacton)"/>
      <sheetName val="Peg Assignment (Salthouse)"/>
      <sheetName val="Peg Assignment (Kings Lynn Wn)"/>
      <sheetName val="Peg Assignment (Cley)"/>
      <sheetName val="Clubman Teams"/>
      <sheetName val="Sheet6"/>
      <sheetName val="Sheet1"/>
    </sheetNames>
    <sheetDataSet>
      <sheetData sheetId="0"/>
      <sheetData sheetId="1"/>
      <sheetData sheetId="2">
        <row r="2">
          <cell r="A2">
            <v>30</v>
          </cell>
        </row>
      </sheetData>
      <sheetData sheetId="3">
        <row r="7">
          <cell r="M7">
            <v>60</v>
          </cell>
          <cell r="N7">
            <v>2</v>
          </cell>
          <cell r="BH7">
            <v>0</v>
          </cell>
          <cell r="BN7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ners List"/>
      <sheetName val="Winners envelopes"/>
      <sheetName val="Payout envelopes"/>
      <sheetName val="Teams"/>
      <sheetName val="Team Peg Assignment"/>
      <sheetName val="Team Peg Creation"/>
      <sheetName val="Final team results"/>
      <sheetName val="Auto Day results"/>
      <sheetName val="Zone  Day1 (master)"/>
      <sheetName val="Zone  Day2 (master)"/>
      <sheetName val="Final Individual  results "/>
      <sheetName val="Individual Day 1 results"/>
      <sheetName val="Individual Day 2 results"/>
      <sheetName val="Super Pools Day 1 results (ZP)"/>
      <sheetName val="Super Pools Day 1 results (WP)"/>
      <sheetName val="Super Pools Day 1 results ( (2"/>
      <sheetName val="Super Pools Day 2 results (ZP)"/>
      <sheetName val="Super Pools Day 2 results (WP)"/>
      <sheetName val="Super Pools Day 2 results ( (2"/>
      <sheetName val="Individual results"/>
      <sheetName val="SAMF Q results"/>
      <sheetName val="Day 1"/>
      <sheetName val="Day 2"/>
      <sheetName val="Day 1 data entry"/>
      <sheetName val="Day 1 Match Card Check"/>
      <sheetName val="Day 2 data entry"/>
      <sheetName val="Day 2 Match Card Check"/>
      <sheetName val="Weight Point Table (3rd oz) "/>
      <sheetName val="Day1 Card Check"/>
      <sheetName val="Day2 Card Check"/>
      <sheetName val="Sheet1"/>
      <sheetName val="Bank Withdrawal"/>
    </sheetNames>
    <sheetDataSet>
      <sheetData sheetId="0"/>
      <sheetData sheetId="1"/>
      <sheetData sheetId="2"/>
      <sheetData sheetId="3">
        <row r="2">
          <cell r="E2">
            <v>30</v>
          </cell>
          <cell r="F2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 &amp; Anglers"/>
      <sheetName val="Auto Team results"/>
      <sheetName val="Final team results"/>
      <sheetName val="Pairs list"/>
      <sheetName val="Final Individual results"/>
      <sheetName val="Pairs results"/>
      <sheetName val="Heaviest Fish results"/>
      <sheetName val="SAMF Q results"/>
      <sheetName val="SAMF Q results (Fix)"/>
      <sheetName val="Individual results Day 1"/>
      <sheetName val="Individual results Day 1 (Fix)"/>
      <sheetName val="Individual results Day 2"/>
      <sheetName val="Day1 Zone results"/>
      <sheetName val="Day1 Zone results (Fixed)"/>
      <sheetName val="Day2 Zone results"/>
      <sheetName val="Day2 Zone results (Fix)"/>
      <sheetName val="Day 1"/>
      <sheetName val="Day 2"/>
      <sheetName val="Day 1 data entry"/>
      <sheetName val="Day 1 Check"/>
      <sheetName val="Day 2 data entry"/>
      <sheetName val="Day 2  Check"/>
      <sheetName val="Winners envelopes"/>
      <sheetName val="Winners table"/>
      <sheetName val="Weight Point Table (3rd oz) "/>
      <sheetName val="Weight Point Table (qtr oz)"/>
      <sheetName val="Angler Peg Creation (1)"/>
      <sheetName val="Angler Peg Creation"/>
      <sheetName val="Angler No Peg Nos"/>
      <sheetName val="Angler No Peg Nos (LS prn)"/>
      <sheetName val="Individual Peg Assignment Day 1"/>
      <sheetName val="Individual Peg Assignment Day 2"/>
      <sheetName val="Individual Peg Assignment"/>
      <sheetName val="Partner Creation (calc) (1)"/>
      <sheetName val="Partner Creation (calc) (2)"/>
      <sheetName val="Prize envelopes"/>
      <sheetName val="Heaviest Flat Fish results"/>
      <sheetName val="Heaviest Round Fish results"/>
      <sheetName val="Rules Note x 1"/>
      <sheetName val="Rules Note x 1 (2)"/>
      <sheetName val="Prize Table"/>
      <sheetName val="Parking"/>
      <sheetName val="Holt SAC"/>
      <sheetName val="SAMF (nos.)"/>
      <sheetName val="SAMF"/>
      <sheetName val="SAMF (2)"/>
      <sheetName val="SAMF (3)"/>
      <sheetName val="SAMF Logo"/>
      <sheetName val="Banner"/>
      <sheetName val="Summer Pairs"/>
      <sheetName val="Winter Pairs"/>
      <sheetName val="Pairs Flyer"/>
      <sheetName val="Sheet1"/>
      <sheetName val="Anglers List"/>
      <sheetName val="Pairs list (Master)"/>
      <sheetName val="Partner Creation (New)"/>
      <sheetName val="Partner Creation (New) (calc)"/>
      <sheetName val="Winners Table Set Up"/>
      <sheetName val="Rules Note x 2"/>
      <sheetName val="Sheet3"/>
    </sheetNames>
    <sheetDataSet>
      <sheetData sheetId="0" refreshError="1">
        <row r="2">
          <cell r="F2" t="str">
            <v>Blank Points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ners List"/>
      <sheetName val="Winners envelopes"/>
      <sheetName val="Payout envelopes"/>
      <sheetName val="Teams"/>
      <sheetName val="Team Peg Assignment"/>
      <sheetName val="Individual Peg Assignment"/>
      <sheetName val="Individual Peg Assignment Day 1"/>
      <sheetName val="Individual Peg Assignment Day 2"/>
      <sheetName val="Team Peg Creation"/>
      <sheetName val="Team Peg Creation (Fixed)"/>
      <sheetName val="Final team results"/>
      <sheetName val="Auto Day results"/>
      <sheetName val="Zone  Day1 (master)"/>
      <sheetName val="Zone  Day2 (master)"/>
      <sheetName val="Final Individual  results "/>
      <sheetName val="Individual Day 1 results"/>
      <sheetName val="Individual Day 2 results"/>
      <sheetName val="Super Pools Day 1 results (ZP)"/>
      <sheetName val="Super Pools Day 1 results (WP)"/>
      <sheetName val="Super Pools Day 2 results (ZP)"/>
      <sheetName val="Super Pools Day 2 results (WP)"/>
      <sheetName val="Individual results"/>
      <sheetName val="SAMF Q results"/>
      <sheetName val="Day 1"/>
      <sheetName val="Day 2"/>
      <sheetName val="Day 1 data entry"/>
      <sheetName val="Day 1 Match Card Check"/>
      <sheetName val="Day 2 data entry"/>
      <sheetName val="Day 2 Match Card Check"/>
      <sheetName val="Weight Point Table (3rd oz) "/>
      <sheetName val="Day1 Card Check"/>
      <sheetName val="Day2 Card Check"/>
      <sheetName val="Sheet1"/>
      <sheetName val="Bank Withdrawal"/>
      <sheetName val="Sheet2"/>
      <sheetName val="Sheet3"/>
    </sheetNames>
    <sheetDataSet>
      <sheetData sheetId="0"/>
      <sheetData sheetId="1"/>
      <sheetData sheetId="2"/>
      <sheetData sheetId="3">
        <row r="2">
          <cell r="D2">
            <v>30</v>
          </cell>
          <cell r="I2">
            <v>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9"/>
  <sheetViews>
    <sheetView topLeftCell="A51" zoomScale="60" workbookViewId="0">
      <selection activeCell="C41" sqref="C41"/>
    </sheetView>
  </sheetViews>
  <sheetFormatPr defaultRowHeight="12.75" x14ac:dyDescent="0.2"/>
  <cols>
    <col min="1" max="1" width="30.5703125" customWidth="1"/>
    <col min="2" max="2" width="6.5703125" style="22" customWidth="1"/>
    <col min="3" max="3" width="9.140625" style="22"/>
    <col min="4" max="4" width="9.7109375" style="22" customWidth="1"/>
    <col min="5" max="5" width="9.140625" style="22"/>
    <col min="6" max="6" width="9.42578125" style="22" customWidth="1"/>
    <col min="7" max="7" width="9.140625" style="22"/>
    <col min="8" max="8" width="9.7109375" style="22" customWidth="1"/>
    <col min="9" max="9" width="9.140625" style="22"/>
    <col min="10" max="10" width="9.7109375" style="22" customWidth="1"/>
    <col min="11" max="14" width="9.140625" style="22"/>
  </cols>
  <sheetData>
    <row r="1" spans="1:19" ht="46.5" customHeight="1" x14ac:dyDescent="0.2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  <c r="Q1" s="9"/>
      <c r="R1" s="9"/>
      <c r="S1" s="9"/>
    </row>
    <row r="2" spans="1:19" x14ac:dyDescent="0.2">
      <c r="A2" s="160" t="s">
        <v>0</v>
      </c>
      <c r="B2" s="159" t="s">
        <v>1</v>
      </c>
      <c r="C2" s="14" t="s">
        <v>3</v>
      </c>
      <c r="D2" s="14"/>
      <c r="E2" s="14" t="s">
        <v>4</v>
      </c>
      <c r="F2" s="14"/>
      <c r="G2" s="14" t="s">
        <v>7</v>
      </c>
      <c r="H2" s="14"/>
      <c r="I2" s="14" t="s">
        <v>5</v>
      </c>
      <c r="J2" s="14"/>
      <c r="K2" s="14" t="s">
        <v>6</v>
      </c>
      <c r="L2" s="14"/>
      <c r="M2" s="159" t="s">
        <v>8</v>
      </c>
      <c r="N2" s="159" t="s">
        <v>9</v>
      </c>
    </row>
    <row r="3" spans="1:19" ht="25.5" customHeight="1" x14ac:dyDescent="0.2">
      <c r="A3" s="160"/>
      <c r="B3" s="159"/>
      <c r="C3" s="13" t="s">
        <v>2</v>
      </c>
      <c r="D3" s="13" t="s">
        <v>21</v>
      </c>
      <c r="E3" s="13" t="s">
        <v>2</v>
      </c>
      <c r="F3" s="13" t="s">
        <v>21</v>
      </c>
      <c r="G3" s="13" t="s">
        <v>2</v>
      </c>
      <c r="H3" s="13" t="s">
        <v>21</v>
      </c>
      <c r="I3" s="13" t="s">
        <v>2</v>
      </c>
      <c r="J3" s="13" t="s">
        <v>21</v>
      </c>
      <c r="K3" s="13" t="s">
        <v>2</v>
      </c>
      <c r="L3" s="13" t="s">
        <v>21</v>
      </c>
      <c r="M3" s="159"/>
      <c r="N3" s="159"/>
    </row>
    <row r="4" spans="1:19" x14ac:dyDescent="0.2">
      <c r="A4" s="26" t="e">
        <f>IF(ISNA(VLOOKUP(B4,#REF!,3,FALSE))=TRUE,"",VLOOKUP(B4,#REF!,3,FALSE))</f>
        <v>#REF!</v>
      </c>
      <c r="B4" s="15">
        <v>12</v>
      </c>
      <c r="C4" s="15">
        <f t="shared" ref="C4:C33" si="0">B4</f>
        <v>12</v>
      </c>
      <c r="D4" s="15" t="e">
        <f>IF(C4="","",VLOOKUP(C4,#REF!,7,FALSE))</f>
        <v>#REF!</v>
      </c>
      <c r="E4" s="15" t="e">
        <f t="shared" ref="E4:E33" si="1">IF(C4="","",IF((C4+NpZ+ZP)&gt;2*NpZ,(((C4+NpZ+ZP)-2*NpZ)+NpZ),(C4+NpZ+ZP)))</f>
        <v>#REF!</v>
      </c>
      <c r="F4" s="15" t="e">
        <f>IF(E4="","",VLOOKUP(E4,#REF!,7,FALSE))</f>
        <v>#REF!</v>
      </c>
      <c r="G4" s="15" t="e">
        <f t="shared" ref="G4:G33" si="2">IF(E4="","",IF((E4+NpZ+ZP)&gt;3*NpZ,(((E4+NpZ+ZP)-2*NpZ)+NpZ),(E4+NpZ+ZP)))</f>
        <v>#REF!</v>
      </c>
      <c r="H4" s="15" t="e">
        <f>IF(G4="","",VLOOKUP(G4,#REF!,7,FALSE))</f>
        <v>#REF!</v>
      </c>
      <c r="I4" s="15" t="e">
        <f t="shared" ref="I4:I33" si="3">IF(G4="","",IF((G4+NpZ+ZP)&gt;4*NpZ,(((G4+NpZ+ZP)-2*NpZ)+NpZ),(G4+NpZ+ZP)))</f>
        <v>#REF!</v>
      </c>
      <c r="J4" s="15" t="e">
        <f>IF(I4="","",VLOOKUP(I4,#REF!,7,FALSE))</f>
        <v>#REF!</v>
      </c>
      <c r="K4" s="15" t="e">
        <f t="shared" ref="K4:K33" si="4">IF(I4="","",IF((I4+NpZ+ZP)&gt;5*NpZ,(((I4+NpZ+ZP)-2*NpZ)+NpZ),(I4+NpZ+ZP)))</f>
        <v>#REF!</v>
      </c>
      <c r="L4" s="15" t="e">
        <f>IF(K4="","",VLOOKUP(K4,#REF!,7,FALSE))</f>
        <v>#REF!</v>
      </c>
      <c r="M4" s="23" t="e">
        <f t="shared" ref="M4:M33" si="5">IF(B4="","",(D4+F4+H4+J4+L4))</f>
        <v>#REF!</v>
      </c>
      <c r="N4" s="15" t="e">
        <f t="shared" ref="N4:N33" si="6">IF(M4="","",IF(M4=M3,N3,ROW()-3))</f>
        <v>#REF!</v>
      </c>
    </row>
    <row r="5" spans="1:19" x14ac:dyDescent="0.2">
      <c r="A5" s="26" t="e">
        <f>IF(ISNA(VLOOKUP(B5,#REF!,3,FALSE))=TRUE,"",VLOOKUP(B5,#REF!,3,FALSE))</f>
        <v>#REF!</v>
      </c>
      <c r="B5" s="15">
        <v>10</v>
      </c>
      <c r="C5" s="15">
        <f t="shared" si="0"/>
        <v>10</v>
      </c>
      <c r="D5" s="15" t="e">
        <f>IF(C5="","",VLOOKUP(C5,#REF!,7,FALSE))</f>
        <v>#REF!</v>
      </c>
      <c r="E5" s="15" t="e">
        <f t="shared" si="1"/>
        <v>#REF!</v>
      </c>
      <c r="F5" s="15" t="e">
        <f>IF(E5="","",VLOOKUP(E5,#REF!,7,FALSE))</f>
        <v>#REF!</v>
      </c>
      <c r="G5" s="15" t="e">
        <f t="shared" si="2"/>
        <v>#REF!</v>
      </c>
      <c r="H5" s="15" t="e">
        <f>IF(G5="","",VLOOKUP(G5,#REF!,7,FALSE))</f>
        <v>#REF!</v>
      </c>
      <c r="I5" s="15" t="e">
        <f t="shared" si="3"/>
        <v>#REF!</v>
      </c>
      <c r="J5" s="15" t="e">
        <f>IF(I5="","",VLOOKUP(I5,#REF!,7,FALSE))</f>
        <v>#REF!</v>
      </c>
      <c r="K5" s="15" t="e">
        <f t="shared" si="4"/>
        <v>#REF!</v>
      </c>
      <c r="L5" s="15" t="e">
        <f>IF(K5="","",VLOOKUP(K5,#REF!,7,FALSE))</f>
        <v>#REF!</v>
      </c>
      <c r="M5" s="23" t="e">
        <f t="shared" si="5"/>
        <v>#REF!</v>
      </c>
      <c r="N5" s="15" t="e">
        <f t="shared" si="6"/>
        <v>#REF!</v>
      </c>
    </row>
    <row r="6" spans="1:19" x14ac:dyDescent="0.2">
      <c r="A6" s="26" t="e">
        <f>IF(ISNA(VLOOKUP(B6,#REF!,3,FALSE))=TRUE,"",VLOOKUP(B6,#REF!,3,FALSE))</f>
        <v>#REF!</v>
      </c>
      <c r="B6" s="15">
        <v>9</v>
      </c>
      <c r="C6" s="15">
        <f t="shared" si="0"/>
        <v>9</v>
      </c>
      <c r="D6" s="15" t="e">
        <f>IF(C6="","",VLOOKUP(C6,#REF!,7,FALSE))</f>
        <v>#REF!</v>
      </c>
      <c r="E6" s="15" t="e">
        <f t="shared" si="1"/>
        <v>#REF!</v>
      </c>
      <c r="F6" s="15" t="e">
        <f>IF(E6="","",VLOOKUP(E6,#REF!,7,FALSE))</f>
        <v>#REF!</v>
      </c>
      <c r="G6" s="15" t="e">
        <f t="shared" si="2"/>
        <v>#REF!</v>
      </c>
      <c r="H6" s="15" t="e">
        <f>IF(G6="","",VLOOKUP(G6,#REF!,7,FALSE))</f>
        <v>#REF!</v>
      </c>
      <c r="I6" s="15" t="e">
        <f t="shared" si="3"/>
        <v>#REF!</v>
      </c>
      <c r="J6" s="15" t="e">
        <f>IF(I6="","",VLOOKUP(I6,#REF!,7,FALSE))</f>
        <v>#REF!</v>
      </c>
      <c r="K6" s="15" t="e">
        <f t="shared" si="4"/>
        <v>#REF!</v>
      </c>
      <c r="L6" s="15" t="e">
        <f>IF(K6="","",VLOOKUP(K6,#REF!,7,FALSE))</f>
        <v>#REF!</v>
      </c>
      <c r="M6" s="23" t="e">
        <f t="shared" si="5"/>
        <v>#REF!</v>
      </c>
      <c r="N6" s="15" t="e">
        <f t="shared" si="6"/>
        <v>#REF!</v>
      </c>
    </row>
    <row r="7" spans="1:19" x14ac:dyDescent="0.2">
      <c r="A7" s="26" t="e">
        <f>IF(ISNA(VLOOKUP(B7,#REF!,3,FALSE))=TRUE,"",VLOOKUP(B7,#REF!,3,FALSE))</f>
        <v>#REF!</v>
      </c>
      <c r="B7" s="15">
        <v>26</v>
      </c>
      <c r="C7" s="15">
        <f t="shared" si="0"/>
        <v>26</v>
      </c>
      <c r="D7" s="15" t="e">
        <f>IF(C7="","",VLOOKUP(C7,#REF!,7,FALSE))</f>
        <v>#REF!</v>
      </c>
      <c r="E7" s="15" t="e">
        <f t="shared" si="1"/>
        <v>#REF!</v>
      </c>
      <c r="F7" s="15" t="e">
        <f>IF(E7="","",VLOOKUP(E7,#REF!,7,FALSE))</f>
        <v>#REF!</v>
      </c>
      <c r="G7" s="15" t="e">
        <f t="shared" si="2"/>
        <v>#REF!</v>
      </c>
      <c r="H7" s="15" t="e">
        <f>IF(G7="","",VLOOKUP(G7,#REF!,7,FALSE))</f>
        <v>#REF!</v>
      </c>
      <c r="I7" s="15" t="e">
        <f t="shared" si="3"/>
        <v>#REF!</v>
      </c>
      <c r="J7" s="15" t="e">
        <f>IF(I7="","",VLOOKUP(I7,#REF!,7,FALSE))</f>
        <v>#REF!</v>
      </c>
      <c r="K7" s="15" t="e">
        <f t="shared" si="4"/>
        <v>#REF!</v>
      </c>
      <c r="L7" s="15" t="e">
        <f>IF(K7="","",VLOOKUP(K7,#REF!,7,FALSE))</f>
        <v>#REF!</v>
      </c>
      <c r="M7" s="23" t="e">
        <f t="shared" si="5"/>
        <v>#REF!</v>
      </c>
      <c r="N7" s="15" t="e">
        <f t="shared" si="6"/>
        <v>#REF!</v>
      </c>
    </row>
    <row r="8" spans="1:19" s="24" customFormat="1" x14ac:dyDescent="0.2">
      <c r="A8" s="26" t="e">
        <f>IF(ISNA(VLOOKUP(B8,#REF!,3,FALSE))=TRUE,"",VLOOKUP(B8,#REF!,3,FALSE))</f>
        <v>#REF!</v>
      </c>
      <c r="B8" s="15">
        <v>4</v>
      </c>
      <c r="C8" s="15">
        <f t="shared" si="0"/>
        <v>4</v>
      </c>
      <c r="D8" s="15" t="e">
        <f>IF(C8="","",VLOOKUP(C8,#REF!,7,FALSE))</f>
        <v>#REF!</v>
      </c>
      <c r="E8" s="15" t="e">
        <f t="shared" si="1"/>
        <v>#REF!</v>
      </c>
      <c r="F8" s="15" t="e">
        <f>IF(E8="","",VLOOKUP(E8,#REF!,7,FALSE))</f>
        <v>#REF!</v>
      </c>
      <c r="G8" s="15" t="e">
        <f t="shared" si="2"/>
        <v>#REF!</v>
      </c>
      <c r="H8" s="15" t="e">
        <f>IF(G8="","",VLOOKUP(G8,#REF!,7,FALSE))</f>
        <v>#REF!</v>
      </c>
      <c r="I8" s="15" t="e">
        <f t="shared" si="3"/>
        <v>#REF!</v>
      </c>
      <c r="J8" s="15" t="e">
        <f>IF(I8="","",VLOOKUP(I8,#REF!,7,FALSE))</f>
        <v>#REF!</v>
      </c>
      <c r="K8" s="15" t="e">
        <f t="shared" si="4"/>
        <v>#REF!</v>
      </c>
      <c r="L8" s="15" t="e">
        <f>IF(K8="","",VLOOKUP(K8,#REF!,7,FALSE))</f>
        <v>#REF!</v>
      </c>
      <c r="M8" s="23" t="e">
        <f t="shared" si="5"/>
        <v>#REF!</v>
      </c>
      <c r="N8" s="15" t="e">
        <f t="shared" si="6"/>
        <v>#REF!</v>
      </c>
    </row>
    <row r="9" spans="1:19" ht="12.75" customHeight="1" x14ac:dyDescent="0.2">
      <c r="A9" s="26" t="e">
        <f>IF(ISNA(VLOOKUP(B9,#REF!,3,FALSE))=TRUE,"",VLOOKUP(B9,#REF!,3,FALSE))</f>
        <v>#REF!</v>
      </c>
      <c r="B9" s="15">
        <v>11</v>
      </c>
      <c r="C9" s="15">
        <f t="shared" si="0"/>
        <v>11</v>
      </c>
      <c r="D9" s="15" t="e">
        <f>IF(C9="","",VLOOKUP(C9,#REF!,7,FALSE))</f>
        <v>#REF!</v>
      </c>
      <c r="E9" s="15" t="e">
        <f t="shared" si="1"/>
        <v>#REF!</v>
      </c>
      <c r="F9" s="15" t="e">
        <f>IF(E9="","",VLOOKUP(E9,#REF!,7,FALSE))</f>
        <v>#REF!</v>
      </c>
      <c r="G9" s="15" t="e">
        <f t="shared" si="2"/>
        <v>#REF!</v>
      </c>
      <c r="H9" s="15" t="e">
        <f>IF(G9="","",VLOOKUP(G9,#REF!,7,FALSE))</f>
        <v>#REF!</v>
      </c>
      <c r="I9" s="15" t="e">
        <f t="shared" si="3"/>
        <v>#REF!</v>
      </c>
      <c r="J9" s="15" t="e">
        <f>IF(I9="","",VLOOKUP(I9,#REF!,7,FALSE))</f>
        <v>#REF!</v>
      </c>
      <c r="K9" s="15" t="e">
        <f t="shared" si="4"/>
        <v>#REF!</v>
      </c>
      <c r="L9" s="15" t="e">
        <f>IF(K9="","",VLOOKUP(K9,#REF!,7,FALSE))</f>
        <v>#REF!</v>
      </c>
      <c r="M9" s="23" t="e">
        <f t="shared" si="5"/>
        <v>#REF!</v>
      </c>
      <c r="N9" s="15" t="e">
        <f t="shared" si="6"/>
        <v>#REF!</v>
      </c>
    </row>
    <row r="10" spans="1:19" x14ac:dyDescent="0.2">
      <c r="A10" s="26" t="e">
        <f>IF(ISNA(VLOOKUP(B10,#REF!,3,FALSE))=TRUE,"",VLOOKUP(B10,#REF!,3,FALSE))</f>
        <v>#REF!</v>
      </c>
      <c r="B10" s="15">
        <v>22</v>
      </c>
      <c r="C10" s="15">
        <f t="shared" si="0"/>
        <v>22</v>
      </c>
      <c r="D10" s="15" t="e">
        <f>IF(C10="","",VLOOKUP(C10,#REF!,7,FALSE))</f>
        <v>#REF!</v>
      </c>
      <c r="E10" s="15" t="e">
        <f t="shared" si="1"/>
        <v>#REF!</v>
      </c>
      <c r="F10" s="15" t="e">
        <f>IF(E10="","",VLOOKUP(E10,#REF!,7,FALSE))</f>
        <v>#REF!</v>
      </c>
      <c r="G10" s="15" t="e">
        <f t="shared" si="2"/>
        <v>#REF!</v>
      </c>
      <c r="H10" s="15" t="e">
        <f>IF(G10="","",VLOOKUP(G10,#REF!,7,FALSE))</f>
        <v>#REF!</v>
      </c>
      <c r="I10" s="15" t="e">
        <f t="shared" si="3"/>
        <v>#REF!</v>
      </c>
      <c r="J10" s="15" t="e">
        <f>IF(I10="","",VLOOKUP(I10,#REF!,7,FALSE))</f>
        <v>#REF!</v>
      </c>
      <c r="K10" s="15" t="e">
        <f t="shared" si="4"/>
        <v>#REF!</v>
      </c>
      <c r="L10" s="15" t="e">
        <f>IF(K10="","",VLOOKUP(K10,#REF!,7,FALSE))</f>
        <v>#REF!</v>
      </c>
      <c r="M10" s="23" t="e">
        <f t="shared" si="5"/>
        <v>#REF!</v>
      </c>
      <c r="N10" s="15" t="e">
        <f t="shared" si="6"/>
        <v>#REF!</v>
      </c>
    </row>
    <row r="11" spans="1:19" x14ac:dyDescent="0.2">
      <c r="A11" s="26" t="e">
        <f>IF(ISNA(VLOOKUP(B11,#REF!,3,FALSE))=TRUE,"",VLOOKUP(B11,#REF!,3,FALSE))</f>
        <v>#REF!</v>
      </c>
      <c r="B11" s="15">
        <v>20</v>
      </c>
      <c r="C11" s="15">
        <f t="shared" si="0"/>
        <v>20</v>
      </c>
      <c r="D11" s="15" t="e">
        <f>IF(C11="","",VLOOKUP(C11,#REF!,7,FALSE))</f>
        <v>#REF!</v>
      </c>
      <c r="E11" s="15" t="e">
        <f t="shared" si="1"/>
        <v>#REF!</v>
      </c>
      <c r="F11" s="15" t="e">
        <f>IF(E11="","",VLOOKUP(E11,#REF!,7,FALSE))</f>
        <v>#REF!</v>
      </c>
      <c r="G11" s="15" t="e">
        <f t="shared" si="2"/>
        <v>#REF!</v>
      </c>
      <c r="H11" s="15" t="e">
        <f>IF(G11="","",VLOOKUP(G11,#REF!,7,FALSE))</f>
        <v>#REF!</v>
      </c>
      <c r="I11" s="15" t="e">
        <f t="shared" si="3"/>
        <v>#REF!</v>
      </c>
      <c r="J11" s="15" t="e">
        <f>IF(I11="","",VLOOKUP(I11,#REF!,7,FALSE))</f>
        <v>#REF!</v>
      </c>
      <c r="K11" s="15" t="e">
        <f t="shared" si="4"/>
        <v>#REF!</v>
      </c>
      <c r="L11" s="15" t="e">
        <f>IF(K11="","",VLOOKUP(K11,#REF!,7,FALSE))</f>
        <v>#REF!</v>
      </c>
      <c r="M11" s="23" t="e">
        <f t="shared" si="5"/>
        <v>#REF!</v>
      </c>
      <c r="N11" s="15" t="e">
        <f t="shared" si="6"/>
        <v>#REF!</v>
      </c>
    </row>
    <row r="12" spans="1:19" x14ac:dyDescent="0.2">
      <c r="A12" s="26" t="e">
        <f>IF(ISNA(VLOOKUP(B12,#REF!,3,FALSE))=TRUE,"",VLOOKUP(B12,#REF!,3,FALSE))</f>
        <v>#REF!</v>
      </c>
      <c r="B12" s="15">
        <v>21</v>
      </c>
      <c r="C12" s="15">
        <f t="shared" si="0"/>
        <v>21</v>
      </c>
      <c r="D12" s="15" t="e">
        <f>IF(C12="","",VLOOKUP(C12,#REF!,7,FALSE))</f>
        <v>#REF!</v>
      </c>
      <c r="E12" s="15" t="e">
        <f t="shared" si="1"/>
        <v>#REF!</v>
      </c>
      <c r="F12" s="15" t="e">
        <f>IF(E12="","",VLOOKUP(E12,#REF!,7,FALSE))</f>
        <v>#REF!</v>
      </c>
      <c r="G12" s="15" t="e">
        <f t="shared" si="2"/>
        <v>#REF!</v>
      </c>
      <c r="H12" s="15" t="e">
        <f>IF(G12="","",VLOOKUP(G12,#REF!,7,FALSE))</f>
        <v>#REF!</v>
      </c>
      <c r="I12" s="15" t="e">
        <f t="shared" si="3"/>
        <v>#REF!</v>
      </c>
      <c r="J12" s="15" t="e">
        <f>IF(I12="","",VLOOKUP(I12,#REF!,7,FALSE))</f>
        <v>#REF!</v>
      </c>
      <c r="K12" s="15" t="e">
        <f t="shared" si="4"/>
        <v>#REF!</v>
      </c>
      <c r="L12" s="15" t="e">
        <f>IF(K12="","",VLOOKUP(K12,#REF!,7,FALSE))</f>
        <v>#REF!</v>
      </c>
      <c r="M12" s="23" t="e">
        <f t="shared" si="5"/>
        <v>#REF!</v>
      </c>
      <c r="N12" s="15" t="e">
        <f t="shared" si="6"/>
        <v>#REF!</v>
      </c>
    </row>
    <row r="13" spans="1:19" x14ac:dyDescent="0.2">
      <c r="A13" s="26" t="e">
        <f>IF(ISNA(VLOOKUP(B13,#REF!,3,FALSE))=TRUE,"",VLOOKUP(B13,#REF!,3,FALSE))</f>
        <v>#REF!</v>
      </c>
      <c r="B13" s="15">
        <v>27</v>
      </c>
      <c r="C13" s="15">
        <f t="shared" si="0"/>
        <v>27</v>
      </c>
      <c r="D13" s="15" t="e">
        <f>IF(C13="","",VLOOKUP(C13,#REF!,7,FALSE))</f>
        <v>#REF!</v>
      </c>
      <c r="E13" s="15" t="e">
        <f t="shared" si="1"/>
        <v>#REF!</v>
      </c>
      <c r="F13" s="15" t="e">
        <f>IF(E13="","",VLOOKUP(E13,#REF!,7,FALSE))</f>
        <v>#REF!</v>
      </c>
      <c r="G13" s="15" t="e">
        <f t="shared" si="2"/>
        <v>#REF!</v>
      </c>
      <c r="H13" s="15" t="e">
        <f>IF(G13="","",VLOOKUP(G13,#REF!,7,FALSE))</f>
        <v>#REF!</v>
      </c>
      <c r="I13" s="15" t="e">
        <f t="shared" si="3"/>
        <v>#REF!</v>
      </c>
      <c r="J13" s="15" t="e">
        <f>IF(I13="","",VLOOKUP(I13,#REF!,7,FALSE))</f>
        <v>#REF!</v>
      </c>
      <c r="K13" s="15" t="e">
        <f t="shared" si="4"/>
        <v>#REF!</v>
      </c>
      <c r="L13" s="15" t="e">
        <f>IF(K13="","",VLOOKUP(K13,#REF!,7,FALSE))</f>
        <v>#REF!</v>
      </c>
      <c r="M13" s="23" t="e">
        <f t="shared" si="5"/>
        <v>#REF!</v>
      </c>
      <c r="N13" s="15" t="e">
        <f t="shared" si="6"/>
        <v>#REF!</v>
      </c>
    </row>
    <row r="14" spans="1:19" x14ac:dyDescent="0.2">
      <c r="A14" s="26" t="e">
        <f>IF(ISNA(VLOOKUP(B14,#REF!,3,FALSE))=TRUE,"",VLOOKUP(B14,#REF!,3,FALSE))</f>
        <v>#REF!</v>
      </c>
      <c r="B14" s="15">
        <v>28</v>
      </c>
      <c r="C14" s="15">
        <f t="shared" si="0"/>
        <v>28</v>
      </c>
      <c r="D14" s="15" t="e">
        <f>IF(C14="","",VLOOKUP(C14,#REF!,7,FALSE))</f>
        <v>#REF!</v>
      </c>
      <c r="E14" s="15" t="e">
        <f t="shared" si="1"/>
        <v>#REF!</v>
      </c>
      <c r="F14" s="15" t="e">
        <f>IF(E14="","",VLOOKUP(E14,#REF!,7,FALSE))</f>
        <v>#REF!</v>
      </c>
      <c r="G14" s="15" t="e">
        <f t="shared" si="2"/>
        <v>#REF!</v>
      </c>
      <c r="H14" s="15" t="e">
        <f>IF(G14="","",VLOOKUP(G14,#REF!,7,FALSE))</f>
        <v>#REF!</v>
      </c>
      <c r="I14" s="15" t="e">
        <f t="shared" si="3"/>
        <v>#REF!</v>
      </c>
      <c r="J14" s="15" t="e">
        <f>IF(I14="","",VLOOKUP(I14,#REF!,7,FALSE))</f>
        <v>#REF!</v>
      </c>
      <c r="K14" s="15" t="e">
        <f t="shared" si="4"/>
        <v>#REF!</v>
      </c>
      <c r="L14" s="15" t="e">
        <f>IF(K14="","",VLOOKUP(K14,#REF!,7,FALSE))</f>
        <v>#REF!</v>
      </c>
      <c r="M14" s="23" t="e">
        <f t="shared" si="5"/>
        <v>#REF!</v>
      </c>
      <c r="N14" s="15" t="e">
        <f t="shared" si="6"/>
        <v>#REF!</v>
      </c>
    </row>
    <row r="15" spans="1:19" x14ac:dyDescent="0.2">
      <c r="A15" s="26" t="e">
        <f>IF(ISNA(VLOOKUP(B15,#REF!,3,FALSE))=TRUE,"",VLOOKUP(B15,#REF!,3,FALSE))</f>
        <v>#REF!</v>
      </c>
      <c r="B15" s="15">
        <v>30</v>
      </c>
      <c r="C15" s="15">
        <f>B15</f>
        <v>30</v>
      </c>
      <c r="D15" s="15" t="e">
        <f>IF(C15="","",VLOOKUP(C15,#REF!,7,FALSE))</f>
        <v>#REF!</v>
      </c>
      <c r="E15" s="15" t="e">
        <f t="shared" si="1"/>
        <v>#REF!</v>
      </c>
      <c r="F15" s="15" t="e">
        <f>IF(E15="","",VLOOKUP(E15,#REF!,7,FALSE))</f>
        <v>#REF!</v>
      </c>
      <c r="G15" s="15" t="e">
        <f t="shared" si="2"/>
        <v>#REF!</v>
      </c>
      <c r="H15" s="15" t="e">
        <f>IF(G15="","",VLOOKUP(G15,#REF!,7,FALSE))</f>
        <v>#REF!</v>
      </c>
      <c r="I15" s="15" t="e">
        <f t="shared" si="3"/>
        <v>#REF!</v>
      </c>
      <c r="J15" s="15" t="e">
        <f>IF(I15="","",VLOOKUP(I15,#REF!,7,FALSE))</f>
        <v>#REF!</v>
      </c>
      <c r="K15" s="15" t="e">
        <f t="shared" si="4"/>
        <v>#REF!</v>
      </c>
      <c r="L15" s="15" t="e">
        <f>IF(K15="","",VLOOKUP(K15,#REF!,7,FALSE))</f>
        <v>#REF!</v>
      </c>
      <c r="M15" s="23" t="e">
        <f t="shared" si="5"/>
        <v>#REF!</v>
      </c>
      <c r="N15" s="15" t="e">
        <f>IF(M15="","",IF(M15=M14,N14,ROW()-3))</f>
        <v>#REF!</v>
      </c>
    </row>
    <row r="16" spans="1:19" x14ac:dyDescent="0.2">
      <c r="A16" s="26" t="e">
        <f>IF(ISNA(VLOOKUP(B16,#REF!,3,FALSE))=TRUE,"",VLOOKUP(B16,#REF!,3,FALSE))</f>
        <v>#REF!</v>
      </c>
      <c r="B16" s="15">
        <v>25</v>
      </c>
      <c r="C16" s="15">
        <f t="shared" si="0"/>
        <v>25</v>
      </c>
      <c r="D16" s="15" t="e">
        <f>IF(C16="","",VLOOKUP(C16,#REF!,7,FALSE))</f>
        <v>#REF!</v>
      </c>
      <c r="E16" s="15" t="e">
        <f t="shared" si="1"/>
        <v>#REF!</v>
      </c>
      <c r="F16" s="15" t="e">
        <f>IF(E16="","",VLOOKUP(E16,#REF!,7,FALSE))</f>
        <v>#REF!</v>
      </c>
      <c r="G16" s="15" t="e">
        <f t="shared" si="2"/>
        <v>#REF!</v>
      </c>
      <c r="H16" s="15" t="e">
        <f>IF(G16="","",VLOOKUP(G16,#REF!,7,FALSE))</f>
        <v>#REF!</v>
      </c>
      <c r="I16" s="15" t="e">
        <f t="shared" si="3"/>
        <v>#REF!</v>
      </c>
      <c r="J16" s="15" t="e">
        <f>IF(I16="","",VLOOKUP(I16,#REF!,7,FALSE))</f>
        <v>#REF!</v>
      </c>
      <c r="K16" s="15" t="e">
        <f t="shared" si="4"/>
        <v>#REF!</v>
      </c>
      <c r="L16" s="15" t="e">
        <f>IF(K16="","",VLOOKUP(K16,#REF!,7,FALSE))</f>
        <v>#REF!</v>
      </c>
      <c r="M16" s="23" t="e">
        <f t="shared" si="5"/>
        <v>#REF!</v>
      </c>
      <c r="N16" s="15" t="e">
        <f t="shared" si="6"/>
        <v>#REF!</v>
      </c>
    </row>
    <row r="17" spans="1:14" x14ac:dyDescent="0.2">
      <c r="A17" s="26" t="e">
        <f>IF(ISNA(VLOOKUP(B17,#REF!,3,FALSE))=TRUE,"",VLOOKUP(B17,#REF!,3,FALSE))</f>
        <v>#REF!</v>
      </c>
      <c r="B17" s="15">
        <v>17</v>
      </c>
      <c r="C17" s="15">
        <f t="shared" si="0"/>
        <v>17</v>
      </c>
      <c r="D17" s="15" t="e">
        <f>IF(C17="","",VLOOKUP(C17,#REF!,7,FALSE))</f>
        <v>#REF!</v>
      </c>
      <c r="E17" s="15" t="e">
        <f t="shared" si="1"/>
        <v>#REF!</v>
      </c>
      <c r="F17" s="15" t="e">
        <f>IF(E17="","",VLOOKUP(E17,#REF!,7,FALSE))</f>
        <v>#REF!</v>
      </c>
      <c r="G17" s="15" t="e">
        <f t="shared" si="2"/>
        <v>#REF!</v>
      </c>
      <c r="H17" s="15" t="e">
        <f>IF(G17="","",VLOOKUP(G17,#REF!,7,FALSE))</f>
        <v>#REF!</v>
      </c>
      <c r="I17" s="15" t="e">
        <f t="shared" si="3"/>
        <v>#REF!</v>
      </c>
      <c r="J17" s="15" t="e">
        <f>IF(I17="","",VLOOKUP(I17,#REF!,7,FALSE))</f>
        <v>#REF!</v>
      </c>
      <c r="K17" s="15" t="e">
        <f t="shared" si="4"/>
        <v>#REF!</v>
      </c>
      <c r="L17" s="15" t="e">
        <f>IF(K17="","",VLOOKUP(K17,#REF!,7,FALSE))</f>
        <v>#REF!</v>
      </c>
      <c r="M17" s="23" t="e">
        <f t="shared" si="5"/>
        <v>#REF!</v>
      </c>
      <c r="N17" s="15" t="e">
        <f t="shared" si="6"/>
        <v>#REF!</v>
      </c>
    </row>
    <row r="18" spans="1:14" s="24" customFormat="1" x14ac:dyDescent="0.2">
      <c r="A18" s="26" t="e">
        <f>IF(ISNA(VLOOKUP(B18,#REF!,3,FALSE))=TRUE,"",VLOOKUP(B18,#REF!,3,FALSE))</f>
        <v>#REF!</v>
      </c>
      <c r="B18" s="15">
        <v>2</v>
      </c>
      <c r="C18" s="15">
        <f t="shared" si="0"/>
        <v>2</v>
      </c>
      <c r="D18" s="15" t="e">
        <f>IF(C18="","",VLOOKUP(C18,#REF!,7,FALSE))</f>
        <v>#REF!</v>
      </c>
      <c r="E18" s="15" t="e">
        <f t="shared" si="1"/>
        <v>#REF!</v>
      </c>
      <c r="F18" s="15" t="e">
        <f>IF(E18="","",VLOOKUP(E18,#REF!,7,FALSE))</f>
        <v>#REF!</v>
      </c>
      <c r="G18" s="15" t="e">
        <f t="shared" si="2"/>
        <v>#REF!</v>
      </c>
      <c r="H18" s="15" t="e">
        <f>IF(G18="","",VLOOKUP(G18,#REF!,7,FALSE))</f>
        <v>#REF!</v>
      </c>
      <c r="I18" s="15" t="e">
        <f t="shared" si="3"/>
        <v>#REF!</v>
      </c>
      <c r="J18" s="15" t="e">
        <f>IF(I18="","",VLOOKUP(I18,#REF!,7,FALSE))</f>
        <v>#REF!</v>
      </c>
      <c r="K18" s="15" t="e">
        <f t="shared" si="4"/>
        <v>#REF!</v>
      </c>
      <c r="L18" s="15" t="e">
        <f>IF(K18="","",VLOOKUP(K18,#REF!,7,FALSE))</f>
        <v>#REF!</v>
      </c>
      <c r="M18" s="23" t="e">
        <f t="shared" si="5"/>
        <v>#REF!</v>
      </c>
      <c r="N18" s="15" t="e">
        <f t="shared" si="6"/>
        <v>#REF!</v>
      </c>
    </row>
    <row r="19" spans="1:14" x14ac:dyDescent="0.2">
      <c r="A19" s="26" t="e">
        <f>IF(ISNA(VLOOKUP(B19,#REF!,3,FALSE))=TRUE,"",VLOOKUP(B19,#REF!,3,FALSE))</f>
        <v>#REF!</v>
      </c>
      <c r="B19" s="15">
        <v>6</v>
      </c>
      <c r="C19" s="15">
        <f t="shared" si="0"/>
        <v>6</v>
      </c>
      <c r="D19" s="15" t="e">
        <f>IF(C19="","",VLOOKUP(C19,#REF!,7,FALSE))</f>
        <v>#REF!</v>
      </c>
      <c r="E19" s="15" t="e">
        <f t="shared" si="1"/>
        <v>#REF!</v>
      </c>
      <c r="F19" s="15" t="e">
        <f>IF(E19="","",VLOOKUP(E19,#REF!,7,FALSE))</f>
        <v>#REF!</v>
      </c>
      <c r="G19" s="15" t="e">
        <f t="shared" si="2"/>
        <v>#REF!</v>
      </c>
      <c r="H19" s="15" t="e">
        <f>IF(G19="","",VLOOKUP(G19,#REF!,7,FALSE))</f>
        <v>#REF!</v>
      </c>
      <c r="I19" s="15" t="e">
        <f t="shared" si="3"/>
        <v>#REF!</v>
      </c>
      <c r="J19" s="15" t="e">
        <f>IF(I19="","",VLOOKUP(I19,#REF!,7,FALSE))</f>
        <v>#REF!</v>
      </c>
      <c r="K19" s="15" t="e">
        <f t="shared" si="4"/>
        <v>#REF!</v>
      </c>
      <c r="L19" s="15" t="e">
        <f>IF(K19="","",VLOOKUP(K19,#REF!,7,FALSE))</f>
        <v>#REF!</v>
      </c>
      <c r="M19" s="23" t="e">
        <f t="shared" si="5"/>
        <v>#REF!</v>
      </c>
      <c r="N19" s="15" t="e">
        <f t="shared" si="6"/>
        <v>#REF!</v>
      </c>
    </row>
    <row r="20" spans="1:14" s="24" customFormat="1" ht="12.75" customHeight="1" x14ac:dyDescent="0.2">
      <c r="A20" s="26" t="e">
        <f>IF(ISNA(VLOOKUP(B20,#REF!,3,FALSE))=TRUE,"",VLOOKUP(B20,#REF!,3,FALSE))</f>
        <v>#REF!</v>
      </c>
      <c r="B20" s="15">
        <v>1</v>
      </c>
      <c r="C20" s="15">
        <f>B20</f>
        <v>1</v>
      </c>
      <c r="D20" s="15" t="e">
        <f>IF(C20="","",VLOOKUP(C20,#REF!,7,FALSE))</f>
        <v>#REF!</v>
      </c>
      <c r="E20" s="15" t="e">
        <f>IF(C20="","",IF((C20+NpZ+ZP)&gt;2*NpZ,(((C20+NpZ+ZP)-2*NpZ)+NpZ),(C20+NpZ+ZP)))</f>
        <v>#REF!</v>
      </c>
      <c r="F20" s="15" t="e">
        <f>IF(E20="","",VLOOKUP(E20,#REF!,7,FALSE))</f>
        <v>#REF!</v>
      </c>
      <c r="G20" s="15" t="e">
        <f>IF(E20="","",IF((E20+NpZ+ZP)&gt;3*NpZ,(((E20+NpZ+ZP)-2*NpZ)+NpZ),(E20+NpZ+ZP)))</f>
        <v>#REF!</v>
      </c>
      <c r="H20" s="15" t="e">
        <f>IF(G20="","",VLOOKUP(G20,#REF!,7,FALSE))</f>
        <v>#REF!</v>
      </c>
      <c r="I20" s="15" t="e">
        <f>IF(G20="","",IF((G20+NpZ+ZP)&gt;4*NpZ,(((G20+NpZ+ZP)-2*NpZ)+NpZ),(G20+NpZ+ZP)))</f>
        <v>#REF!</v>
      </c>
      <c r="J20" s="15" t="e">
        <f>IF(I20="","",VLOOKUP(I20,#REF!,7,FALSE))</f>
        <v>#REF!</v>
      </c>
      <c r="K20" s="15" t="e">
        <f>IF(I20="","",IF((I20+NpZ+ZP)&gt;5*NpZ,(((I20+NpZ+ZP)-2*NpZ)+NpZ),(I20+NpZ+ZP)))</f>
        <v>#REF!</v>
      </c>
      <c r="L20" s="15" t="e">
        <f>IF(K20="","",VLOOKUP(K20,#REF!,7,FALSE))</f>
        <v>#REF!</v>
      </c>
      <c r="M20" s="23" t="e">
        <f>IF(B20="","",(D20+F20+H20+J20+L20))</f>
        <v>#REF!</v>
      </c>
      <c r="N20" s="15" t="e">
        <f>IF(M20="","",IF(M20=M19,N19,ROW()-3))</f>
        <v>#REF!</v>
      </c>
    </row>
    <row r="21" spans="1:14" x14ac:dyDescent="0.2">
      <c r="A21" s="26" t="e">
        <f>IF(ISNA(VLOOKUP(B21,#REF!,3,FALSE))=TRUE,"",VLOOKUP(B21,#REF!,3,FALSE))</f>
        <v>#REF!</v>
      </c>
      <c r="B21" s="15">
        <v>29</v>
      </c>
      <c r="C21" s="15">
        <f>B21</f>
        <v>29</v>
      </c>
      <c r="D21" s="15" t="e">
        <f>IF(C21="","",VLOOKUP(C21,#REF!,7,FALSE))</f>
        <v>#REF!</v>
      </c>
      <c r="E21" s="15" t="e">
        <f t="shared" si="1"/>
        <v>#REF!</v>
      </c>
      <c r="F21" s="15" t="e">
        <f>IF(E21="","",VLOOKUP(E21,#REF!,7,FALSE))</f>
        <v>#REF!</v>
      </c>
      <c r="G21" s="15" t="e">
        <f t="shared" si="2"/>
        <v>#REF!</v>
      </c>
      <c r="H21" s="15" t="e">
        <f>IF(G21="","",VLOOKUP(G21,#REF!,7,FALSE))</f>
        <v>#REF!</v>
      </c>
      <c r="I21" s="15" t="e">
        <f t="shared" si="3"/>
        <v>#REF!</v>
      </c>
      <c r="J21" s="15" t="e">
        <f>IF(I21="","",VLOOKUP(I21,#REF!,7,FALSE))</f>
        <v>#REF!</v>
      </c>
      <c r="K21" s="15" t="e">
        <f t="shared" si="4"/>
        <v>#REF!</v>
      </c>
      <c r="L21" s="15" t="e">
        <f>IF(K21="","",VLOOKUP(K21,#REF!,7,FALSE))</f>
        <v>#REF!</v>
      </c>
      <c r="M21" s="23" t="e">
        <f t="shared" si="5"/>
        <v>#REF!</v>
      </c>
      <c r="N21" s="15" t="e">
        <f>IF(M21="","",IF(M21=M20,N20,ROW()-3))</f>
        <v>#REF!</v>
      </c>
    </row>
    <row r="22" spans="1:14" x14ac:dyDescent="0.2">
      <c r="A22" s="26" t="e">
        <f>IF(ISNA(VLOOKUP(B22,#REF!,3,FALSE))=TRUE,"",VLOOKUP(B22,#REF!,3,FALSE))</f>
        <v>#REF!</v>
      </c>
      <c r="B22" s="15">
        <v>23</v>
      </c>
      <c r="C22" s="15">
        <f t="shared" si="0"/>
        <v>23</v>
      </c>
      <c r="D22" s="15" t="e">
        <f>IF(C22="","",VLOOKUP(C22,#REF!,7,FALSE))</f>
        <v>#REF!</v>
      </c>
      <c r="E22" s="15" t="e">
        <f t="shared" si="1"/>
        <v>#REF!</v>
      </c>
      <c r="F22" s="15" t="e">
        <f>IF(E22="","",VLOOKUP(E22,#REF!,7,FALSE))</f>
        <v>#REF!</v>
      </c>
      <c r="G22" s="15" t="e">
        <f t="shared" si="2"/>
        <v>#REF!</v>
      </c>
      <c r="H22" s="15" t="e">
        <f>IF(G22="","",VLOOKUP(G22,#REF!,7,FALSE))</f>
        <v>#REF!</v>
      </c>
      <c r="I22" s="15" t="e">
        <f t="shared" si="3"/>
        <v>#REF!</v>
      </c>
      <c r="J22" s="15" t="e">
        <f>IF(I22="","",VLOOKUP(I22,#REF!,7,FALSE))</f>
        <v>#REF!</v>
      </c>
      <c r="K22" s="15" t="e">
        <f t="shared" si="4"/>
        <v>#REF!</v>
      </c>
      <c r="L22" s="15" t="e">
        <f>IF(K22="","",VLOOKUP(K22,#REF!,7,FALSE))</f>
        <v>#REF!</v>
      </c>
      <c r="M22" s="23" t="e">
        <f t="shared" si="5"/>
        <v>#REF!</v>
      </c>
      <c r="N22" s="15" t="e">
        <f t="shared" si="6"/>
        <v>#REF!</v>
      </c>
    </row>
    <row r="23" spans="1:14" x14ac:dyDescent="0.2">
      <c r="A23" s="26" t="e">
        <f>IF(ISNA(VLOOKUP(B23,#REF!,3,FALSE))=TRUE,"",VLOOKUP(B23,#REF!,3,FALSE))</f>
        <v>#REF!</v>
      </c>
      <c r="B23" s="15">
        <v>16</v>
      </c>
      <c r="C23" s="15">
        <f t="shared" si="0"/>
        <v>16</v>
      </c>
      <c r="D23" s="15" t="e">
        <f>IF(C23="","",VLOOKUP(C23,#REF!,7,FALSE))</f>
        <v>#REF!</v>
      </c>
      <c r="E23" s="15" t="e">
        <f t="shared" si="1"/>
        <v>#REF!</v>
      </c>
      <c r="F23" s="15" t="e">
        <f>IF(E23="","",VLOOKUP(E23,#REF!,7,FALSE))</f>
        <v>#REF!</v>
      </c>
      <c r="G23" s="15" t="e">
        <f t="shared" si="2"/>
        <v>#REF!</v>
      </c>
      <c r="H23" s="15" t="e">
        <f>IF(G23="","",VLOOKUP(G23,#REF!,7,FALSE))</f>
        <v>#REF!</v>
      </c>
      <c r="I23" s="15" t="e">
        <f t="shared" si="3"/>
        <v>#REF!</v>
      </c>
      <c r="J23" s="15" t="e">
        <f>IF(I23="","",VLOOKUP(I23,#REF!,7,FALSE))</f>
        <v>#REF!</v>
      </c>
      <c r="K23" s="15" t="e">
        <f t="shared" si="4"/>
        <v>#REF!</v>
      </c>
      <c r="L23" s="15" t="e">
        <f>IF(K23="","",VLOOKUP(K23,#REF!,7,FALSE))</f>
        <v>#REF!</v>
      </c>
      <c r="M23" s="23" t="e">
        <f t="shared" si="5"/>
        <v>#REF!</v>
      </c>
      <c r="N23" s="15" t="e">
        <f t="shared" si="6"/>
        <v>#REF!</v>
      </c>
    </row>
    <row r="24" spans="1:14" x14ac:dyDescent="0.2">
      <c r="A24" s="26" t="e">
        <f>IF(ISNA(VLOOKUP(B24,#REF!,3,FALSE))=TRUE,"",VLOOKUP(B24,#REF!,3,FALSE))</f>
        <v>#REF!</v>
      </c>
      <c r="B24" s="15">
        <v>14</v>
      </c>
      <c r="C24" s="15">
        <f t="shared" si="0"/>
        <v>14</v>
      </c>
      <c r="D24" s="15" t="e">
        <f>IF(C24="","",VLOOKUP(C24,#REF!,7,FALSE))</f>
        <v>#REF!</v>
      </c>
      <c r="E24" s="15" t="e">
        <f t="shared" si="1"/>
        <v>#REF!</v>
      </c>
      <c r="F24" s="15" t="e">
        <f>IF(E24="","",VLOOKUP(E24,#REF!,7,FALSE))</f>
        <v>#REF!</v>
      </c>
      <c r="G24" s="15" t="e">
        <f t="shared" si="2"/>
        <v>#REF!</v>
      </c>
      <c r="H24" s="15" t="e">
        <f>IF(G24="","",VLOOKUP(G24,#REF!,7,FALSE))</f>
        <v>#REF!</v>
      </c>
      <c r="I24" s="15" t="e">
        <f t="shared" si="3"/>
        <v>#REF!</v>
      </c>
      <c r="J24" s="15" t="e">
        <f>IF(I24="","",VLOOKUP(I24,#REF!,7,FALSE))</f>
        <v>#REF!</v>
      </c>
      <c r="K24" s="15" t="e">
        <f t="shared" si="4"/>
        <v>#REF!</v>
      </c>
      <c r="L24" s="15" t="e">
        <f>IF(K24="","",VLOOKUP(K24,#REF!,7,FALSE))</f>
        <v>#REF!</v>
      </c>
      <c r="M24" s="23" t="e">
        <f t="shared" si="5"/>
        <v>#REF!</v>
      </c>
      <c r="N24" s="15" t="e">
        <f t="shared" si="6"/>
        <v>#REF!</v>
      </c>
    </row>
    <row r="25" spans="1:14" x14ac:dyDescent="0.2">
      <c r="A25" s="26" t="e">
        <f>IF(ISNA(VLOOKUP(B25,#REF!,3,FALSE))=TRUE,"",VLOOKUP(B25,#REF!,3,FALSE))</f>
        <v>#REF!</v>
      </c>
      <c r="B25" s="15">
        <v>24</v>
      </c>
      <c r="C25" s="15">
        <f t="shared" si="0"/>
        <v>24</v>
      </c>
      <c r="D25" s="15" t="e">
        <f>IF(C25="","",VLOOKUP(C25,#REF!,7,FALSE))</f>
        <v>#REF!</v>
      </c>
      <c r="E25" s="15" t="e">
        <f t="shared" si="1"/>
        <v>#REF!</v>
      </c>
      <c r="F25" s="15" t="e">
        <f>IF(E25="","",VLOOKUP(E25,#REF!,7,FALSE))</f>
        <v>#REF!</v>
      </c>
      <c r="G25" s="15" t="e">
        <f t="shared" si="2"/>
        <v>#REF!</v>
      </c>
      <c r="H25" s="15" t="e">
        <f>IF(G25="","",VLOOKUP(G25,#REF!,7,FALSE))</f>
        <v>#REF!</v>
      </c>
      <c r="I25" s="15" t="e">
        <f t="shared" si="3"/>
        <v>#REF!</v>
      </c>
      <c r="J25" s="15" t="e">
        <f>IF(I25="","",VLOOKUP(I25,#REF!,7,FALSE))</f>
        <v>#REF!</v>
      </c>
      <c r="K25" s="15" t="e">
        <f t="shared" si="4"/>
        <v>#REF!</v>
      </c>
      <c r="L25" s="15" t="e">
        <f>IF(K25="","",VLOOKUP(K25,#REF!,7,FALSE))</f>
        <v>#REF!</v>
      </c>
      <c r="M25" s="23" t="e">
        <f t="shared" si="5"/>
        <v>#REF!</v>
      </c>
      <c r="N25" s="15" t="e">
        <f t="shared" si="6"/>
        <v>#REF!</v>
      </c>
    </row>
    <row r="26" spans="1:14" x14ac:dyDescent="0.2">
      <c r="A26" s="26" t="e">
        <f>IF(ISNA(VLOOKUP(B26,#REF!,3,FALSE))=TRUE,"",VLOOKUP(B26,#REF!,3,FALSE))</f>
        <v>#REF!</v>
      </c>
      <c r="B26" s="15">
        <v>15</v>
      </c>
      <c r="C26" s="15">
        <f t="shared" si="0"/>
        <v>15</v>
      </c>
      <c r="D26" s="15" t="e">
        <f>IF(C26="","",VLOOKUP(C26,#REF!,7,FALSE))</f>
        <v>#REF!</v>
      </c>
      <c r="E26" s="15" t="e">
        <f t="shared" si="1"/>
        <v>#REF!</v>
      </c>
      <c r="F26" s="15" t="e">
        <f>IF(E26="","",VLOOKUP(E26,#REF!,7,FALSE))</f>
        <v>#REF!</v>
      </c>
      <c r="G26" s="15" t="e">
        <f t="shared" si="2"/>
        <v>#REF!</v>
      </c>
      <c r="H26" s="15" t="e">
        <f>IF(G26="","",VLOOKUP(G26,#REF!,7,FALSE))</f>
        <v>#REF!</v>
      </c>
      <c r="I26" s="15" t="e">
        <f t="shared" si="3"/>
        <v>#REF!</v>
      </c>
      <c r="J26" s="15" t="e">
        <f>IF(I26="","",VLOOKUP(I26,#REF!,7,FALSE))</f>
        <v>#REF!</v>
      </c>
      <c r="K26" s="15" t="e">
        <f t="shared" si="4"/>
        <v>#REF!</v>
      </c>
      <c r="L26" s="15" t="e">
        <f>IF(K26="","",VLOOKUP(K26,#REF!,7,FALSE))</f>
        <v>#REF!</v>
      </c>
      <c r="M26" s="23" t="e">
        <f t="shared" si="5"/>
        <v>#REF!</v>
      </c>
      <c r="N26" s="15" t="e">
        <f t="shared" si="6"/>
        <v>#REF!</v>
      </c>
    </row>
    <row r="27" spans="1:14" x14ac:dyDescent="0.2">
      <c r="A27" s="26" t="e">
        <f>IF(ISNA(VLOOKUP(B27,#REF!,3,FALSE))=TRUE,"",VLOOKUP(B27,#REF!,3,FALSE))</f>
        <v>#REF!</v>
      </c>
      <c r="B27" s="15">
        <v>19</v>
      </c>
      <c r="C27" s="15">
        <f t="shared" si="0"/>
        <v>19</v>
      </c>
      <c r="D27" s="15" t="e">
        <f>IF(C27="","",VLOOKUP(C27,#REF!,7,FALSE))</f>
        <v>#REF!</v>
      </c>
      <c r="E27" s="15" t="e">
        <f t="shared" si="1"/>
        <v>#REF!</v>
      </c>
      <c r="F27" s="15" t="e">
        <f>IF(E27="","",VLOOKUP(E27,#REF!,7,FALSE))</f>
        <v>#REF!</v>
      </c>
      <c r="G27" s="15" t="e">
        <f t="shared" si="2"/>
        <v>#REF!</v>
      </c>
      <c r="H27" s="15" t="e">
        <f>IF(G27="","",VLOOKUP(G27,#REF!,7,FALSE))</f>
        <v>#REF!</v>
      </c>
      <c r="I27" s="15" t="e">
        <f t="shared" si="3"/>
        <v>#REF!</v>
      </c>
      <c r="J27" s="15" t="e">
        <f>IF(I27="","",VLOOKUP(I27,#REF!,7,FALSE))</f>
        <v>#REF!</v>
      </c>
      <c r="K27" s="15" t="e">
        <f t="shared" si="4"/>
        <v>#REF!</v>
      </c>
      <c r="L27" s="15" t="e">
        <f>IF(K27="","",VLOOKUP(K27,#REF!,7,FALSE))</f>
        <v>#REF!</v>
      </c>
      <c r="M27" s="23" t="e">
        <f t="shared" si="5"/>
        <v>#REF!</v>
      </c>
      <c r="N27" s="15" t="e">
        <f t="shared" si="6"/>
        <v>#REF!</v>
      </c>
    </row>
    <row r="28" spans="1:14" x14ac:dyDescent="0.2">
      <c r="A28" s="26" t="e">
        <f>IF(ISNA(VLOOKUP(B28,#REF!,3,FALSE))=TRUE,"",VLOOKUP(B28,#REF!,3,FALSE))</f>
        <v>#REF!</v>
      </c>
      <c r="B28" s="15">
        <v>18</v>
      </c>
      <c r="C28" s="15">
        <f t="shared" si="0"/>
        <v>18</v>
      </c>
      <c r="D28" s="15" t="e">
        <f>IF(C28="","",VLOOKUP(C28,#REF!,7,FALSE))</f>
        <v>#REF!</v>
      </c>
      <c r="E28" s="15" t="e">
        <f t="shared" si="1"/>
        <v>#REF!</v>
      </c>
      <c r="F28" s="15" t="e">
        <f>IF(E28="","",VLOOKUP(E28,#REF!,7,FALSE))</f>
        <v>#REF!</v>
      </c>
      <c r="G28" s="15" t="e">
        <f t="shared" si="2"/>
        <v>#REF!</v>
      </c>
      <c r="H28" s="15" t="e">
        <f>IF(G28="","",VLOOKUP(G28,#REF!,7,FALSE))</f>
        <v>#REF!</v>
      </c>
      <c r="I28" s="15" t="e">
        <f t="shared" si="3"/>
        <v>#REF!</v>
      </c>
      <c r="J28" s="15" t="e">
        <f>IF(I28="","",VLOOKUP(I28,#REF!,7,FALSE))</f>
        <v>#REF!</v>
      </c>
      <c r="K28" s="15" t="e">
        <f t="shared" si="4"/>
        <v>#REF!</v>
      </c>
      <c r="L28" s="15" t="e">
        <f>IF(K28="","",VLOOKUP(K28,#REF!,7,FALSE))</f>
        <v>#REF!</v>
      </c>
      <c r="M28" s="23" t="e">
        <f t="shared" si="5"/>
        <v>#REF!</v>
      </c>
      <c r="N28" s="15" t="e">
        <f t="shared" si="6"/>
        <v>#REF!</v>
      </c>
    </row>
    <row r="29" spans="1:14" x14ac:dyDescent="0.2">
      <c r="A29" s="26" t="e">
        <f>IF(ISNA(VLOOKUP(B29,#REF!,3,FALSE))=TRUE,"",VLOOKUP(B29,#REF!,3,FALSE))</f>
        <v>#REF!</v>
      </c>
      <c r="B29" s="15">
        <v>7</v>
      </c>
      <c r="C29" s="15">
        <f t="shared" si="0"/>
        <v>7</v>
      </c>
      <c r="D29" s="15" t="e">
        <f>IF(C29="","",VLOOKUP(C29,#REF!,7,FALSE))</f>
        <v>#REF!</v>
      </c>
      <c r="E29" s="15" t="e">
        <f t="shared" si="1"/>
        <v>#REF!</v>
      </c>
      <c r="F29" s="15" t="e">
        <f>IF(E29="","",VLOOKUP(E29,#REF!,7,FALSE))</f>
        <v>#REF!</v>
      </c>
      <c r="G29" s="15" t="e">
        <f t="shared" si="2"/>
        <v>#REF!</v>
      </c>
      <c r="H29" s="15" t="e">
        <f>IF(G29="","",VLOOKUP(G29,#REF!,7,FALSE))</f>
        <v>#REF!</v>
      </c>
      <c r="I29" s="15" t="e">
        <f t="shared" si="3"/>
        <v>#REF!</v>
      </c>
      <c r="J29" s="15" t="e">
        <f>IF(I29="","",VLOOKUP(I29,#REF!,7,FALSE))</f>
        <v>#REF!</v>
      </c>
      <c r="K29" s="15" t="e">
        <f t="shared" si="4"/>
        <v>#REF!</v>
      </c>
      <c r="L29" s="15" t="e">
        <f>IF(K29="","",VLOOKUP(K29,#REF!,7,FALSE))</f>
        <v>#REF!</v>
      </c>
      <c r="M29" s="23" t="e">
        <f t="shared" si="5"/>
        <v>#REF!</v>
      </c>
      <c r="N29" s="15" t="e">
        <f t="shared" si="6"/>
        <v>#REF!</v>
      </c>
    </row>
    <row r="30" spans="1:14" s="24" customFormat="1" x14ac:dyDescent="0.2">
      <c r="A30" s="26" t="e">
        <f>IF(ISNA(VLOOKUP(B30,#REF!,3,FALSE))=TRUE,"",VLOOKUP(B30,#REF!,3,FALSE))</f>
        <v>#REF!</v>
      </c>
      <c r="B30" s="15">
        <v>3</v>
      </c>
      <c r="C30" s="15">
        <f t="shared" si="0"/>
        <v>3</v>
      </c>
      <c r="D30" s="15" t="e">
        <f>IF(C30="","",VLOOKUP(C30,#REF!,7,FALSE))</f>
        <v>#REF!</v>
      </c>
      <c r="E30" s="15" t="e">
        <f t="shared" si="1"/>
        <v>#REF!</v>
      </c>
      <c r="F30" s="15" t="e">
        <f>IF(E30="","",VLOOKUP(E30,#REF!,7,FALSE))</f>
        <v>#REF!</v>
      </c>
      <c r="G30" s="15" t="e">
        <f t="shared" si="2"/>
        <v>#REF!</v>
      </c>
      <c r="H30" s="15" t="e">
        <f>IF(G30="","",VLOOKUP(G30,#REF!,7,FALSE))</f>
        <v>#REF!</v>
      </c>
      <c r="I30" s="15" t="e">
        <f t="shared" si="3"/>
        <v>#REF!</v>
      </c>
      <c r="J30" s="15" t="e">
        <f>IF(I30="","",VLOOKUP(I30,#REF!,7,FALSE))</f>
        <v>#REF!</v>
      </c>
      <c r="K30" s="15" t="e">
        <f t="shared" si="4"/>
        <v>#REF!</v>
      </c>
      <c r="L30" s="15" t="e">
        <f>IF(K30="","",VLOOKUP(K30,#REF!,7,FALSE))</f>
        <v>#REF!</v>
      </c>
      <c r="M30" s="23" t="e">
        <f t="shared" si="5"/>
        <v>#REF!</v>
      </c>
      <c r="N30" s="15" t="e">
        <f t="shared" si="6"/>
        <v>#REF!</v>
      </c>
    </row>
    <row r="31" spans="1:14" s="24" customFormat="1" x14ac:dyDescent="0.2">
      <c r="A31" s="26" t="e">
        <f>IF(ISNA(VLOOKUP(B31,#REF!,3,FALSE))=TRUE,"",VLOOKUP(B31,#REF!,3,FALSE))</f>
        <v>#REF!</v>
      </c>
      <c r="B31" s="15">
        <v>5</v>
      </c>
      <c r="C31" s="15">
        <f t="shared" si="0"/>
        <v>5</v>
      </c>
      <c r="D31" s="15" t="e">
        <f>IF(C31="","",VLOOKUP(C31,#REF!,7,FALSE))</f>
        <v>#REF!</v>
      </c>
      <c r="E31" s="15" t="e">
        <f t="shared" si="1"/>
        <v>#REF!</v>
      </c>
      <c r="F31" s="15" t="e">
        <f>IF(E31="","",VLOOKUP(E31,#REF!,7,FALSE))</f>
        <v>#REF!</v>
      </c>
      <c r="G31" s="15" t="e">
        <f t="shared" si="2"/>
        <v>#REF!</v>
      </c>
      <c r="H31" s="15" t="e">
        <f>IF(G31="","",VLOOKUP(G31,#REF!,7,FALSE))</f>
        <v>#REF!</v>
      </c>
      <c r="I31" s="15" t="e">
        <f t="shared" si="3"/>
        <v>#REF!</v>
      </c>
      <c r="J31" s="15" t="e">
        <f>IF(I31="","",VLOOKUP(I31,#REF!,7,FALSE))</f>
        <v>#REF!</v>
      </c>
      <c r="K31" s="15" t="e">
        <f t="shared" si="4"/>
        <v>#REF!</v>
      </c>
      <c r="L31" s="15" t="e">
        <f>IF(K31="","",VLOOKUP(K31,#REF!,7,FALSE))</f>
        <v>#REF!</v>
      </c>
      <c r="M31" s="23" t="e">
        <f t="shared" si="5"/>
        <v>#REF!</v>
      </c>
      <c r="N31" s="15" t="e">
        <f t="shared" si="6"/>
        <v>#REF!</v>
      </c>
    </row>
    <row r="32" spans="1:14" hidden="1" x14ac:dyDescent="0.2">
      <c r="A32" s="26" t="e">
        <f>IF(ISNA(VLOOKUP(B32,#REF!,2,FALSE))=TRUE,"",VLOOKUP(B32,#REF!,2,FALSE))</f>
        <v>#REF!</v>
      </c>
      <c r="B32" s="15">
        <v>8</v>
      </c>
      <c r="C32" s="15">
        <f t="shared" si="0"/>
        <v>8</v>
      </c>
      <c r="D32" s="15" t="e">
        <f>IF(C32="","",VLOOKUP(C32,#REF!,7,FALSE))</f>
        <v>#REF!</v>
      </c>
      <c r="E32" s="15" t="e">
        <f t="shared" si="1"/>
        <v>#REF!</v>
      </c>
      <c r="F32" s="15" t="e">
        <f>IF(E32="","",VLOOKUP(E32,#REF!,7,FALSE))</f>
        <v>#REF!</v>
      </c>
      <c r="G32" s="15" t="e">
        <f t="shared" si="2"/>
        <v>#REF!</v>
      </c>
      <c r="H32" s="15" t="e">
        <f>IF(G32="","",VLOOKUP(G32,#REF!,7,FALSE))</f>
        <v>#REF!</v>
      </c>
      <c r="I32" s="15" t="e">
        <f t="shared" si="3"/>
        <v>#REF!</v>
      </c>
      <c r="J32" s="15" t="e">
        <f>IF(I32="","",VLOOKUP(I32,#REF!,7,FALSE))</f>
        <v>#REF!</v>
      </c>
      <c r="K32" s="15" t="e">
        <f t="shared" si="4"/>
        <v>#REF!</v>
      </c>
      <c r="L32" s="15" t="e">
        <f>IF(K32="","",VLOOKUP(K32,#REF!,7,FALSE))</f>
        <v>#REF!</v>
      </c>
      <c r="M32" s="23" t="e">
        <f t="shared" si="5"/>
        <v>#REF!</v>
      </c>
      <c r="N32" s="15" t="e">
        <f t="shared" si="6"/>
        <v>#REF!</v>
      </c>
    </row>
    <row r="33" spans="1:19" hidden="1" x14ac:dyDescent="0.2">
      <c r="A33" s="26" t="e">
        <f>IF(ISNA(VLOOKUP(B33,#REF!,2,FALSE))=TRUE,"",VLOOKUP(B33,#REF!,2,FALSE))</f>
        <v>#REF!</v>
      </c>
      <c r="B33" s="15">
        <v>13</v>
      </c>
      <c r="C33" s="15">
        <f t="shared" si="0"/>
        <v>13</v>
      </c>
      <c r="D33" s="15" t="e">
        <f>IF(C33="","",VLOOKUP(C33,#REF!,7,FALSE))</f>
        <v>#REF!</v>
      </c>
      <c r="E33" s="15" t="e">
        <f t="shared" si="1"/>
        <v>#REF!</v>
      </c>
      <c r="F33" s="15" t="e">
        <f>IF(E33="","",VLOOKUP(E33,#REF!,7,FALSE))</f>
        <v>#REF!</v>
      </c>
      <c r="G33" s="15" t="e">
        <f t="shared" si="2"/>
        <v>#REF!</v>
      </c>
      <c r="H33" s="15" t="e">
        <f>IF(G33="","",VLOOKUP(G33,#REF!,7,FALSE))</f>
        <v>#REF!</v>
      </c>
      <c r="I33" s="15" t="e">
        <f t="shared" si="3"/>
        <v>#REF!</v>
      </c>
      <c r="J33" s="15" t="e">
        <f>IF(I33="","",VLOOKUP(I33,#REF!,7,FALSE))</f>
        <v>#REF!</v>
      </c>
      <c r="K33" s="15" t="e">
        <f t="shared" si="4"/>
        <v>#REF!</v>
      </c>
      <c r="L33" s="15" t="e">
        <f>IF(K33="","",VLOOKUP(K33,#REF!,7,FALSE))</f>
        <v>#REF!</v>
      </c>
      <c r="M33" s="23" t="e">
        <f t="shared" si="5"/>
        <v>#REF!</v>
      </c>
      <c r="N33" s="15" t="e">
        <f t="shared" si="6"/>
        <v>#REF!</v>
      </c>
    </row>
    <row r="34" spans="1:19" x14ac:dyDescent="0.2">
      <c r="A34" s="3" t="s">
        <v>10</v>
      </c>
      <c r="B34" s="16"/>
      <c r="C34" s="17" t="s">
        <v>29</v>
      </c>
      <c r="D34" s="16"/>
      <c r="E34" s="17" t="s">
        <v>74</v>
      </c>
      <c r="F34" s="16"/>
      <c r="G34" s="17" t="s">
        <v>32</v>
      </c>
      <c r="H34" s="16"/>
      <c r="I34" s="17" t="s">
        <v>79</v>
      </c>
      <c r="J34" s="16"/>
      <c r="K34" s="17" t="s">
        <v>77</v>
      </c>
      <c r="L34" s="16"/>
      <c r="M34" s="18"/>
      <c r="N34" s="19"/>
    </row>
    <row r="35" spans="1:19" x14ac:dyDescent="0.2">
      <c r="A35" s="3" t="s">
        <v>11</v>
      </c>
      <c r="B35" s="16"/>
      <c r="C35" s="17" t="s">
        <v>80</v>
      </c>
      <c r="D35" s="16"/>
      <c r="E35" s="17" t="s">
        <v>31</v>
      </c>
      <c r="F35" s="16"/>
      <c r="G35" s="17" t="s">
        <v>34</v>
      </c>
      <c r="H35" s="16"/>
      <c r="I35" s="17" t="s">
        <v>46</v>
      </c>
      <c r="J35" s="16"/>
      <c r="K35" s="17" t="s">
        <v>47</v>
      </c>
      <c r="L35" s="16"/>
      <c r="M35" s="20"/>
      <c r="N35" s="21"/>
    </row>
    <row r="36" spans="1:19" x14ac:dyDescent="0.2">
      <c r="A36" s="3" t="s">
        <v>12</v>
      </c>
      <c r="B36" s="16"/>
      <c r="C36" s="17" t="s">
        <v>70</v>
      </c>
      <c r="D36" s="16"/>
      <c r="E36" s="17" t="s">
        <v>35</v>
      </c>
      <c r="F36" s="16"/>
      <c r="G36" s="17" t="s">
        <v>30</v>
      </c>
      <c r="H36" s="16"/>
      <c r="I36" s="17" t="s">
        <v>78</v>
      </c>
      <c r="J36" s="16"/>
      <c r="K36" s="17" t="s">
        <v>43</v>
      </c>
      <c r="L36" s="16"/>
      <c r="M36" s="20"/>
      <c r="N36" s="21"/>
    </row>
    <row r="37" spans="1:19" x14ac:dyDescent="0.2">
      <c r="A37" s="3" t="s">
        <v>12</v>
      </c>
      <c r="B37" s="16"/>
      <c r="C37" s="156"/>
      <c r="D37" s="157"/>
      <c r="E37" s="156"/>
      <c r="F37" s="157"/>
      <c r="G37" s="156"/>
      <c r="H37" s="157"/>
      <c r="I37" s="156"/>
      <c r="J37" s="157"/>
      <c r="K37" s="17" t="s">
        <v>45</v>
      </c>
      <c r="L37" s="16"/>
      <c r="M37" s="21"/>
      <c r="N37" s="21"/>
    </row>
    <row r="38" spans="1:19" ht="46.5" customHeight="1" x14ac:dyDescent="0.2">
      <c r="A38" s="8" t="s">
        <v>26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9"/>
      <c r="Q38" s="9"/>
      <c r="R38" s="9"/>
      <c r="S38" s="9"/>
    </row>
    <row r="39" spans="1:19" ht="15" customHeight="1" x14ac:dyDescent="0.2">
      <c r="A39" s="160" t="s">
        <v>0</v>
      </c>
      <c r="B39" s="159" t="s">
        <v>1</v>
      </c>
      <c r="C39" s="14" t="s">
        <v>3</v>
      </c>
      <c r="D39" s="14"/>
      <c r="E39" s="14" t="s">
        <v>4</v>
      </c>
      <c r="F39" s="14"/>
      <c r="G39" s="14" t="s">
        <v>7</v>
      </c>
      <c r="H39" s="14"/>
      <c r="I39" s="14" t="s">
        <v>5</v>
      </c>
      <c r="J39" s="14"/>
      <c r="K39" s="14" t="s">
        <v>6</v>
      </c>
      <c r="L39" s="14"/>
      <c r="M39" s="159" t="s">
        <v>13</v>
      </c>
      <c r="N39" s="159" t="s">
        <v>14</v>
      </c>
    </row>
    <row r="40" spans="1:19" ht="25.5" x14ac:dyDescent="0.2">
      <c r="A40" s="160"/>
      <c r="B40" s="159"/>
      <c r="C40" s="13" t="s">
        <v>2</v>
      </c>
      <c r="D40" s="13" t="s">
        <v>21</v>
      </c>
      <c r="E40" s="13" t="s">
        <v>2</v>
      </c>
      <c r="F40" s="13" t="s">
        <v>21</v>
      </c>
      <c r="G40" s="13" t="s">
        <v>2</v>
      </c>
      <c r="H40" s="13" t="s">
        <v>21</v>
      </c>
      <c r="I40" s="13" t="s">
        <v>2</v>
      </c>
      <c r="J40" s="13" t="s">
        <v>21</v>
      </c>
      <c r="K40" s="13" t="s">
        <v>2</v>
      </c>
      <c r="L40" s="13" t="s">
        <v>21</v>
      </c>
      <c r="M40" s="159"/>
      <c r="N40" s="159"/>
    </row>
    <row r="41" spans="1:19" x14ac:dyDescent="0.2">
      <c r="A41" s="26" t="e">
        <f>IF(ISNA(VLOOKUP(B41,#REF!,3,FALSE))=TRUE,"",VLOOKUP(B41,#REF!,3,FALSE))</f>
        <v>#REF!</v>
      </c>
      <c r="B41" s="15">
        <v>11</v>
      </c>
      <c r="C41" s="15" t="e">
        <f>VLOOKUP(B41,#REF!,6,FALSE)</f>
        <v>#REF!</v>
      </c>
      <c r="D41" s="15" t="e">
        <f>IF(C41="","",VLOOKUP(C41,#REF!,7,FALSE))</f>
        <v>#REF!</v>
      </c>
      <c r="E41" s="15" t="e">
        <f>IF(C41="","",IF((C41+NpZ+ZP)&gt;2*NpZ,(((C41+NpZ+ZP)-2*NpZ)+NpZ),(C41+NpZ+ZP)))</f>
        <v>#REF!</v>
      </c>
      <c r="F41" s="15" t="e">
        <f>IF(E41="","",VLOOKUP(E41,#REF!,7,FALSE))</f>
        <v>#REF!</v>
      </c>
      <c r="G41" s="15" t="e">
        <f>IF(E41="","",IF((E41+NpZ+ZP)&gt;3*NpZ,(((E41+NpZ+ZP)-2*NpZ)+NpZ),(E41+NpZ+ZP)))</f>
        <v>#REF!</v>
      </c>
      <c r="H41" s="15" t="e">
        <f>IF(G41="","",VLOOKUP(G41,#REF!,7,FALSE))</f>
        <v>#REF!</v>
      </c>
      <c r="I41" s="15" t="e">
        <f>IF(G41="","",IF((G41+NpZ+ZP)&gt;4*NpZ,(((G41+NpZ+ZP)-2*NpZ)+NpZ),(G41+NpZ+ZP)))</f>
        <v>#REF!</v>
      </c>
      <c r="J41" s="15" t="e">
        <f>IF(I41="","",VLOOKUP(I41,#REF!,7,FALSE))</f>
        <v>#REF!</v>
      </c>
      <c r="K41" s="15" t="e">
        <f>IF(I41="","",IF((I41+NpZ+ZP)&gt;5*NpZ,(((I41+NpZ+ZP)-2*NpZ)+NpZ),(I41+NpZ+ZP)))</f>
        <v>#REF!</v>
      </c>
      <c r="L41" s="15" t="e">
        <f>IF(K41="","",VLOOKUP(K41,#REF!,7,FALSE))</f>
        <v>#REF!</v>
      </c>
      <c r="M41" s="15" t="e">
        <f t="shared" ref="M41:M70" si="7">IF(B41="","",(D41+F41+H41+J41+L41))</f>
        <v>#REF!</v>
      </c>
      <c r="N41" s="15" t="e">
        <f t="shared" ref="N41:N70" si="8">IF(M41="","",IF(M41=M40,N40,ROW()-40))</f>
        <v>#REF!</v>
      </c>
    </row>
    <row r="42" spans="1:19" x14ac:dyDescent="0.2">
      <c r="A42" s="26" t="e">
        <f>IF(ISNA(VLOOKUP(B42,#REF!,3,FALSE))=TRUE,"",VLOOKUP(B42,#REF!,3,FALSE))</f>
        <v>#REF!</v>
      </c>
      <c r="B42" s="15">
        <v>30</v>
      </c>
      <c r="C42" s="15" t="e">
        <f>VLOOKUP(B42,#REF!,6,FALSE)</f>
        <v>#REF!</v>
      </c>
      <c r="D42" s="15" t="e">
        <f>IF(C42="","",VLOOKUP(C42,#REF!,7,FALSE))</f>
        <v>#REF!</v>
      </c>
      <c r="E42" s="15" t="e">
        <f t="shared" ref="E42:E70" si="9">IF(C42="","",IF((C42+NpZ+ZP)&gt;2*NpZ,(((C42+NpZ+ZP)-2*NpZ)+NpZ),(C42+NpZ+ZP)))</f>
        <v>#REF!</v>
      </c>
      <c r="F42" s="15" t="e">
        <f>IF(E42="","",VLOOKUP(E42,#REF!,7,FALSE))</f>
        <v>#REF!</v>
      </c>
      <c r="G42" s="15" t="e">
        <f t="shared" ref="G42:G70" si="10">IF(E42="","",IF((E42+NpZ+ZP)&gt;3*NpZ,(((E42+NpZ+ZP)-2*NpZ)+NpZ),(E42+NpZ+ZP)))</f>
        <v>#REF!</v>
      </c>
      <c r="H42" s="15" t="e">
        <f>IF(G42="","",VLOOKUP(G42,#REF!,7,FALSE))</f>
        <v>#REF!</v>
      </c>
      <c r="I42" s="15" t="e">
        <f t="shared" ref="I42:I70" si="11">IF(G42="","",IF((G42+NpZ+ZP)&gt;4*NpZ,(((G42+NpZ+ZP)-2*NpZ)+NpZ),(G42+NpZ+ZP)))</f>
        <v>#REF!</v>
      </c>
      <c r="J42" s="15" t="e">
        <f>IF(I42="","",VLOOKUP(I42,#REF!,7,FALSE))</f>
        <v>#REF!</v>
      </c>
      <c r="K42" s="15" t="e">
        <f t="shared" ref="K42:K70" si="12">IF(I42="","",IF((I42+NpZ+ZP)&gt;5*NpZ,(((I42+NpZ+ZP)-2*NpZ)+NpZ),(I42+NpZ+ZP)))</f>
        <v>#REF!</v>
      </c>
      <c r="L42" s="15" t="e">
        <f>IF(K42="","",VLOOKUP(K42,#REF!,7,FALSE))</f>
        <v>#REF!</v>
      </c>
      <c r="M42" s="15" t="e">
        <f t="shared" si="7"/>
        <v>#REF!</v>
      </c>
      <c r="N42" s="15" t="e">
        <f>IF(M42="","",IF(M42=M41,N41,ROW()-40))</f>
        <v>#REF!</v>
      </c>
    </row>
    <row r="43" spans="1:19" x14ac:dyDescent="0.2">
      <c r="A43" s="26" t="e">
        <f>IF(ISNA(VLOOKUP(B43,#REF!,3,FALSE))=TRUE,"",VLOOKUP(B43,#REF!,3,FALSE))</f>
        <v>#REF!</v>
      </c>
      <c r="B43" s="15">
        <v>12</v>
      </c>
      <c r="C43" s="15" t="e">
        <f>VLOOKUP(B43,#REF!,6,FALSE)</f>
        <v>#REF!</v>
      </c>
      <c r="D43" s="15" t="e">
        <f>IF(C43="","",VLOOKUP(C43,#REF!,7,FALSE))</f>
        <v>#REF!</v>
      </c>
      <c r="E43" s="15" t="e">
        <f t="shared" si="9"/>
        <v>#REF!</v>
      </c>
      <c r="F43" s="15" t="e">
        <f>IF(E43="","",VLOOKUP(E43,#REF!,7,FALSE))</f>
        <v>#REF!</v>
      </c>
      <c r="G43" s="15" t="e">
        <f t="shared" si="10"/>
        <v>#REF!</v>
      </c>
      <c r="H43" s="15" t="e">
        <f>IF(G43="","",VLOOKUP(G43,#REF!,7,FALSE))</f>
        <v>#REF!</v>
      </c>
      <c r="I43" s="15" t="e">
        <f t="shared" si="11"/>
        <v>#REF!</v>
      </c>
      <c r="J43" s="15" t="e">
        <f>IF(I43="","",VLOOKUP(I43,#REF!,7,FALSE))</f>
        <v>#REF!</v>
      </c>
      <c r="K43" s="15" t="e">
        <f t="shared" si="12"/>
        <v>#REF!</v>
      </c>
      <c r="L43" s="15" t="e">
        <f>IF(K43="","",VLOOKUP(K43,#REF!,7,FALSE))</f>
        <v>#REF!</v>
      </c>
      <c r="M43" s="15" t="e">
        <f t="shared" si="7"/>
        <v>#REF!</v>
      </c>
      <c r="N43" s="15" t="e">
        <f t="shared" si="8"/>
        <v>#REF!</v>
      </c>
    </row>
    <row r="44" spans="1:19" x14ac:dyDescent="0.2">
      <c r="A44" s="26" t="e">
        <f>IF(ISNA(VLOOKUP(B44,#REF!,3,FALSE))=TRUE,"",VLOOKUP(B44,#REF!,3,FALSE))</f>
        <v>#REF!</v>
      </c>
      <c r="B44" s="15">
        <v>9</v>
      </c>
      <c r="C44" s="15" t="e">
        <f>VLOOKUP(B44,#REF!,6,FALSE)</f>
        <v>#REF!</v>
      </c>
      <c r="D44" s="15" t="e">
        <f>IF(C44="","",VLOOKUP(C44,#REF!,7,FALSE))</f>
        <v>#REF!</v>
      </c>
      <c r="E44" s="15" t="e">
        <f t="shared" si="9"/>
        <v>#REF!</v>
      </c>
      <c r="F44" s="15" t="e">
        <f>IF(E44="","",VLOOKUP(E44,#REF!,7,FALSE))</f>
        <v>#REF!</v>
      </c>
      <c r="G44" s="15" t="e">
        <f t="shared" si="10"/>
        <v>#REF!</v>
      </c>
      <c r="H44" s="15" t="e">
        <f>IF(G44="","",VLOOKUP(G44,#REF!,7,FALSE))</f>
        <v>#REF!</v>
      </c>
      <c r="I44" s="15" t="e">
        <f t="shared" si="11"/>
        <v>#REF!</v>
      </c>
      <c r="J44" s="15" t="e">
        <f>IF(I44="","",VLOOKUP(I44,#REF!,7,FALSE))</f>
        <v>#REF!</v>
      </c>
      <c r="K44" s="15" t="e">
        <f t="shared" si="12"/>
        <v>#REF!</v>
      </c>
      <c r="L44" s="15" t="e">
        <f>IF(K44="","",VLOOKUP(K44,#REF!,7,FALSE))</f>
        <v>#REF!</v>
      </c>
      <c r="M44" s="15" t="e">
        <f t="shared" si="7"/>
        <v>#REF!</v>
      </c>
      <c r="N44" s="15" t="e">
        <f>IF(M44="","",IF(M44=M43,N43,ROW()-40))</f>
        <v>#REF!</v>
      </c>
    </row>
    <row r="45" spans="1:19" x14ac:dyDescent="0.2">
      <c r="A45" s="26" t="e">
        <f>IF(ISNA(VLOOKUP(B45,#REF!,3,FALSE))=TRUE,"",VLOOKUP(B45,#REF!,3,FALSE))</f>
        <v>#REF!</v>
      </c>
      <c r="B45" s="15">
        <v>20</v>
      </c>
      <c r="C45" s="15" t="e">
        <f>VLOOKUP(B45,#REF!,6,FALSE)</f>
        <v>#REF!</v>
      </c>
      <c r="D45" s="15" t="e">
        <f>IF(C45="","",VLOOKUP(C45,#REF!,7,FALSE))</f>
        <v>#REF!</v>
      </c>
      <c r="E45" s="15" t="e">
        <f t="shared" si="9"/>
        <v>#REF!</v>
      </c>
      <c r="F45" s="15" t="e">
        <f>IF(E45="","",VLOOKUP(E45,#REF!,7,FALSE))</f>
        <v>#REF!</v>
      </c>
      <c r="G45" s="15" t="e">
        <f t="shared" si="10"/>
        <v>#REF!</v>
      </c>
      <c r="H45" s="15" t="e">
        <f>IF(G45="","",VLOOKUP(G45,#REF!,7,FALSE))</f>
        <v>#REF!</v>
      </c>
      <c r="I45" s="15" t="e">
        <f t="shared" si="11"/>
        <v>#REF!</v>
      </c>
      <c r="J45" s="15" t="e">
        <f>IF(I45="","",VLOOKUP(I45,#REF!,7,FALSE))</f>
        <v>#REF!</v>
      </c>
      <c r="K45" s="15" t="e">
        <f t="shared" si="12"/>
        <v>#REF!</v>
      </c>
      <c r="L45" s="15" t="e">
        <f>IF(K45="","",VLOOKUP(K45,#REF!,7,FALSE))</f>
        <v>#REF!</v>
      </c>
      <c r="M45" s="15" t="e">
        <f t="shared" si="7"/>
        <v>#REF!</v>
      </c>
      <c r="N45" s="15" t="e">
        <f t="shared" si="8"/>
        <v>#REF!</v>
      </c>
    </row>
    <row r="46" spans="1:19" x14ac:dyDescent="0.2">
      <c r="A46" s="26" t="e">
        <f>IF(ISNA(VLOOKUP(B46,#REF!,3,FALSE))=TRUE,"",VLOOKUP(B46,#REF!,3,FALSE))</f>
        <v>#REF!</v>
      </c>
      <c r="B46" s="15">
        <v>10</v>
      </c>
      <c r="C46" s="15" t="e">
        <f>VLOOKUP(B46,#REF!,6,FALSE)</f>
        <v>#REF!</v>
      </c>
      <c r="D46" s="15" t="e">
        <f>IF(C46="","",VLOOKUP(C46,#REF!,7,FALSE))</f>
        <v>#REF!</v>
      </c>
      <c r="E46" s="15" t="e">
        <f t="shared" si="9"/>
        <v>#REF!</v>
      </c>
      <c r="F46" s="15" t="e">
        <f>IF(E46="","",VLOOKUP(E46,#REF!,7,FALSE))</f>
        <v>#REF!</v>
      </c>
      <c r="G46" s="15" t="e">
        <f t="shared" si="10"/>
        <v>#REF!</v>
      </c>
      <c r="H46" s="15" t="e">
        <f>IF(G46="","",VLOOKUP(G46,#REF!,7,FALSE))</f>
        <v>#REF!</v>
      </c>
      <c r="I46" s="15" t="e">
        <f t="shared" si="11"/>
        <v>#REF!</v>
      </c>
      <c r="J46" s="15" t="e">
        <f>IF(I46="","",VLOOKUP(I46,#REF!,7,FALSE))</f>
        <v>#REF!</v>
      </c>
      <c r="K46" s="15" t="e">
        <f t="shared" si="12"/>
        <v>#REF!</v>
      </c>
      <c r="L46" s="15" t="e">
        <f>IF(K46="","",VLOOKUP(K46,#REF!,7,FALSE))</f>
        <v>#REF!</v>
      </c>
      <c r="M46" s="15" t="e">
        <f t="shared" si="7"/>
        <v>#REF!</v>
      </c>
      <c r="N46" s="15" t="e">
        <f t="shared" si="8"/>
        <v>#REF!</v>
      </c>
    </row>
    <row r="47" spans="1:19" x14ac:dyDescent="0.2">
      <c r="A47" s="26" t="e">
        <f>IF(ISNA(VLOOKUP(B47,#REF!,3,FALSE))=TRUE,"",VLOOKUP(B47,#REF!,3,FALSE))</f>
        <v>#REF!</v>
      </c>
      <c r="B47" s="15">
        <v>2</v>
      </c>
      <c r="C47" s="15" t="e">
        <f>VLOOKUP(B47,#REF!,6,FALSE)</f>
        <v>#REF!</v>
      </c>
      <c r="D47" s="15" t="e">
        <f>IF(C47="","",VLOOKUP(C47,#REF!,7,FALSE))</f>
        <v>#REF!</v>
      </c>
      <c r="E47" s="15" t="e">
        <f t="shared" si="9"/>
        <v>#REF!</v>
      </c>
      <c r="F47" s="15" t="e">
        <f>IF(E47="","",VLOOKUP(E47,#REF!,7,FALSE))</f>
        <v>#REF!</v>
      </c>
      <c r="G47" s="15" t="e">
        <f t="shared" si="10"/>
        <v>#REF!</v>
      </c>
      <c r="H47" s="15" t="e">
        <f>IF(G47="","",VLOOKUP(G47,#REF!,7,FALSE))</f>
        <v>#REF!</v>
      </c>
      <c r="I47" s="15" t="e">
        <f t="shared" si="11"/>
        <v>#REF!</v>
      </c>
      <c r="J47" s="15" t="e">
        <f>IF(I47="","",VLOOKUP(I47,#REF!,7,FALSE))</f>
        <v>#REF!</v>
      </c>
      <c r="K47" s="15" t="e">
        <f t="shared" si="12"/>
        <v>#REF!</v>
      </c>
      <c r="L47" s="15" t="e">
        <f>IF(K47="","",VLOOKUP(K47,#REF!,7,FALSE))</f>
        <v>#REF!</v>
      </c>
      <c r="M47" s="15" t="e">
        <f t="shared" si="7"/>
        <v>#REF!</v>
      </c>
      <c r="N47" s="15" t="e">
        <f t="shared" si="8"/>
        <v>#REF!</v>
      </c>
    </row>
    <row r="48" spans="1:19" x14ac:dyDescent="0.2">
      <c r="A48" s="26" t="e">
        <f>IF(ISNA(VLOOKUP(B48,#REF!,3,FALSE))=TRUE,"",VLOOKUP(B48,#REF!,3,FALSE))</f>
        <v>#REF!</v>
      </c>
      <c r="B48" s="15">
        <v>27</v>
      </c>
      <c r="C48" s="15" t="e">
        <f>VLOOKUP(B48,#REF!,6,FALSE)</f>
        <v>#REF!</v>
      </c>
      <c r="D48" s="15" t="e">
        <f>IF(C48="","",VLOOKUP(C48,#REF!,7,FALSE))</f>
        <v>#REF!</v>
      </c>
      <c r="E48" s="15" t="e">
        <f t="shared" si="9"/>
        <v>#REF!</v>
      </c>
      <c r="F48" s="15" t="e">
        <f>IF(E48="","",VLOOKUP(E48,#REF!,7,FALSE))</f>
        <v>#REF!</v>
      </c>
      <c r="G48" s="15" t="e">
        <f t="shared" si="10"/>
        <v>#REF!</v>
      </c>
      <c r="H48" s="15" t="e">
        <f>IF(G48="","",VLOOKUP(G48,#REF!,7,FALSE))</f>
        <v>#REF!</v>
      </c>
      <c r="I48" s="15" t="e">
        <f t="shared" si="11"/>
        <v>#REF!</v>
      </c>
      <c r="J48" s="15" t="e">
        <f>IF(I48="","",VLOOKUP(I48,#REF!,7,FALSE))</f>
        <v>#REF!</v>
      </c>
      <c r="K48" s="15" t="e">
        <f t="shared" si="12"/>
        <v>#REF!</v>
      </c>
      <c r="L48" s="15" t="e">
        <f>IF(K48="","",VLOOKUP(K48,#REF!,7,FALSE))</f>
        <v>#REF!</v>
      </c>
      <c r="M48" s="15" t="e">
        <f t="shared" si="7"/>
        <v>#REF!</v>
      </c>
      <c r="N48" s="15" t="e">
        <f t="shared" si="8"/>
        <v>#REF!</v>
      </c>
    </row>
    <row r="49" spans="1:14" x14ac:dyDescent="0.2">
      <c r="A49" s="26" t="e">
        <f>IF(ISNA(VLOOKUP(B49,#REF!,3,FALSE))=TRUE,"",VLOOKUP(B49,#REF!,3,FALSE))</f>
        <v>#REF!</v>
      </c>
      <c r="B49" s="15">
        <v>22</v>
      </c>
      <c r="C49" s="15" t="e">
        <f>VLOOKUP(B49,#REF!,6,FALSE)</f>
        <v>#REF!</v>
      </c>
      <c r="D49" s="15" t="e">
        <f>IF(C49="","",VLOOKUP(C49,#REF!,7,FALSE))</f>
        <v>#REF!</v>
      </c>
      <c r="E49" s="15" t="e">
        <f t="shared" si="9"/>
        <v>#REF!</v>
      </c>
      <c r="F49" s="15" t="e">
        <f>IF(E49="","",VLOOKUP(E49,#REF!,7,FALSE))</f>
        <v>#REF!</v>
      </c>
      <c r="G49" s="15" t="e">
        <f t="shared" si="10"/>
        <v>#REF!</v>
      </c>
      <c r="H49" s="15" t="e">
        <f>IF(G49="","",VLOOKUP(G49,#REF!,7,FALSE))</f>
        <v>#REF!</v>
      </c>
      <c r="I49" s="15" t="e">
        <f t="shared" si="11"/>
        <v>#REF!</v>
      </c>
      <c r="J49" s="15" t="e">
        <f>IF(I49="","",VLOOKUP(I49,#REF!,7,FALSE))</f>
        <v>#REF!</v>
      </c>
      <c r="K49" s="15" t="e">
        <f t="shared" si="12"/>
        <v>#REF!</v>
      </c>
      <c r="L49" s="15" t="e">
        <f>IF(K49="","",VLOOKUP(K49,#REF!,7,FALSE))</f>
        <v>#REF!</v>
      </c>
      <c r="M49" s="15" t="e">
        <f t="shared" si="7"/>
        <v>#REF!</v>
      </c>
      <c r="N49" s="15" t="e">
        <f t="shared" si="8"/>
        <v>#REF!</v>
      </c>
    </row>
    <row r="50" spans="1:14" x14ac:dyDescent="0.2">
      <c r="A50" s="26" t="e">
        <f>IF(ISNA(VLOOKUP(B50,#REF!,3,FALSE))=TRUE,"",VLOOKUP(B50,#REF!,3,FALSE))</f>
        <v>#REF!</v>
      </c>
      <c r="B50" s="15">
        <v>15</v>
      </c>
      <c r="C50" s="15" t="e">
        <f>VLOOKUP(B50,#REF!,6,FALSE)</f>
        <v>#REF!</v>
      </c>
      <c r="D50" s="15" t="e">
        <f>IF(C50="","",VLOOKUP(C50,#REF!,7,FALSE))</f>
        <v>#REF!</v>
      </c>
      <c r="E50" s="15" t="e">
        <f t="shared" si="9"/>
        <v>#REF!</v>
      </c>
      <c r="F50" s="15" t="e">
        <f>IF(E50="","",VLOOKUP(E50,#REF!,7,FALSE))</f>
        <v>#REF!</v>
      </c>
      <c r="G50" s="15" t="e">
        <f t="shared" si="10"/>
        <v>#REF!</v>
      </c>
      <c r="H50" s="15" t="e">
        <f>IF(G50="","",VLOOKUP(G50,#REF!,7,FALSE))</f>
        <v>#REF!</v>
      </c>
      <c r="I50" s="15" t="e">
        <f t="shared" si="11"/>
        <v>#REF!</v>
      </c>
      <c r="J50" s="15" t="e">
        <f>IF(I50="","",VLOOKUP(I50,#REF!,7,FALSE))</f>
        <v>#REF!</v>
      </c>
      <c r="K50" s="15" t="e">
        <f t="shared" si="12"/>
        <v>#REF!</v>
      </c>
      <c r="L50" s="15" t="e">
        <f>IF(K50="","",VLOOKUP(K50,#REF!,7,FALSE))</f>
        <v>#REF!</v>
      </c>
      <c r="M50" s="15" t="e">
        <f t="shared" si="7"/>
        <v>#REF!</v>
      </c>
      <c r="N50" s="15" t="e">
        <f t="shared" si="8"/>
        <v>#REF!</v>
      </c>
    </row>
    <row r="51" spans="1:14" x14ac:dyDescent="0.2">
      <c r="A51" s="26" t="e">
        <f>IF(ISNA(VLOOKUP(B51,#REF!,3,FALSE))=TRUE,"",VLOOKUP(B51,#REF!,3,FALSE))</f>
        <v>#REF!</v>
      </c>
      <c r="B51" s="15">
        <v>24</v>
      </c>
      <c r="C51" s="15" t="e">
        <f>VLOOKUP(B51,#REF!,6,FALSE)</f>
        <v>#REF!</v>
      </c>
      <c r="D51" s="15" t="e">
        <f>IF(C51="","",VLOOKUP(C51,#REF!,7,FALSE))</f>
        <v>#REF!</v>
      </c>
      <c r="E51" s="15" t="e">
        <f t="shared" si="9"/>
        <v>#REF!</v>
      </c>
      <c r="F51" s="15" t="e">
        <f>IF(E51="","",VLOOKUP(E51,#REF!,7,FALSE))</f>
        <v>#REF!</v>
      </c>
      <c r="G51" s="15" t="e">
        <f t="shared" si="10"/>
        <v>#REF!</v>
      </c>
      <c r="H51" s="15" t="e">
        <f>IF(G51="","",VLOOKUP(G51,#REF!,7,FALSE))</f>
        <v>#REF!</v>
      </c>
      <c r="I51" s="15" t="e">
        <f t="shared" si="11"/>
        <v>#REF!</v>
      </c>
      <c r="J51" s="15" t="e">
        <f>IF(I51="","",VLOOKUP(I51,#REF!,7,FALSE))</f>
        <v>#REF!</v>
      </c>
      <c r="K51" s="15" t="e">
        <f t="shared" si="12"/>
        <v>#REF!</v>
      </c>
      <c r="L51" s="15" t="e">
        <f>IF(K51="","",VLOOKUP(K51,#REF!,7,FALSE))</f>
        <v>#REF!</v>
      </c>
      <c r="M51" s="15" t="e">
        <f t="shared" si="7"/>
        <v>#REF!</v>
      </c>
      <c r="N51" s="15" t="e">
        <f t="shared" si="8"/>
        <v>#REF!</v>
      </c>
    </row>
    <row r="52" spans="1:14" x14ac:dyDescent="0.2">
      <c r="A52" s="26" t="e">
        <f>IF(ISNA(VLOOKUP(B52,#REF!,3,FALSE))=TRUE,"",VLOOKUP(B52,#REF!,3,FALSE))</f>
        <v>#REF!</v>
      </c>
      <c r="B52" s="15">
        <v>1</v>
      </c>
      <c r="C52" s="15" t="e">
        <f>VLOOKUP(B52,#REF!,6,FALSE)</f>
        <v>#REF!</v>
      </c>
      <c r="D52" s="15" t="e">
        <f>IF(C52="","",VLOOKUP(C52,#REF!,7,FALSE))</f>
        <v>#REF!</v>
      </c>
      <c r="E52" s="15" t="e">
        <f t="shared" si="9"/>
        <v>#REF!</v>
      </c>
      <c r="F52" s="15" t="e">
        <f>IF(E52="","",VLOOKUP(E52,#REF!,7,FALSE))</f>
        <v>#REF!</v>
      </c>
      <c r="G52" s="15" t="e">
        <f t="shared" si="10"/>
        <v>#REF!</v>
      </c>
      <c r="H52" s="15" t="e">
        <f>IF(G52="","",VLOOKUP(G52,#REF!,7,FALSE))</f>
        <v>#REF!</v>
      </c>
      <c r="I52" s="15" t="e">
        <f t="shared" si="11"/>
        <v>#REF!</v>
      </c>
      <c r="J52" s="15" t="e">
        <f>IF(I52="","",VLOOKUP(I52,#REF!,7,FALSE))</f>
        <v>#REF!</v>
      </c>
      <c r="K52" s="15" t="e">
        <f t="shared" si="12"/>
        <v>#REF!</v>
      </c>
      <c r="L52" s="15" t="e">
        <f>IF(K52="","",VLOOKUP(K52,#REF!,7,FALSE))</f>
        <v>#REF!</v>
      </c>
      <c r="M52" s="15" t="e">
        <f t="shared" si="7"/>
        <v>#REF!</v>
      </c>
      <c r="N52" s="15" t="e">
        <f t="shared" si="8"/>
        <v>#REF!</v>
      </c>
    </row>
    <row r="53" spans="1:14" x14ac:dyDescent="0.2">
      <c r="A53" s="26" t="e">
        <f>IF(ISNA(VLOOKUP(B53,#REF!,3,FALSE))=TRUE,"",VLOOKUP(B53,#REF!,3,FALSE))</f>
        <v>#REF!</v>
      </c>
      <c r="B53" s="15">
        <v>29</v>
      </c>
      <c r="C53" s="15" t="e">
        <f>VLOOKUP(B53,#REF!,6,FALSE)</f>
        <v>#REF!</v>
      </c>
      <c r="D53" s="15" t="e">
        <f>IF(C53="","",VLOOKUP(C53,#REF!,7,FALSE))</f>
        <v>#REF!</v>
      </c>
      <c r="E53" s="15" t="e">
        <f t="shared" si="9"/>
        <v>#REF!</v>
      </c>
      <c r="F53" s="15" t="e">
        <f>IF(E53="","",VLOOKUP(E53,#REF!,7,FALSE))</f>
        <v>#REF!</v>
      </c>
      <c r="G53" s="15" t="e">
        <f t="shared" si="10"/>
        <v>#REF!</v>
      </c>
      <c r="H53" s="15" t="e">
        <f>IF(G53="","",VLOOKUP(G53,#REF!,7,FALSE))</f>
        <v>#REF!</v>
      </c>
      <c r="I53" s="15" t="e">
        <f t="shared" si="11"/>
        <v>#REF!</v>
      </c>
      <c r="J53" s="15" t="e">
        <f>IF(I53="","",VLOOKUP(I53,#REF!,7,FALSE))</f>
        <v>#REF!</v>
      </c>
      <c r="K53" s="15" t="e">
        <f t="shared" si="12"/>
        <v>#REF!</v>
      </c>
      <c r="L53" s="15" t="e">
        <f>IF(K53="","",VLOOKUP(K53,#REF!,7,FALSE))</f>
        <v>#REF!</v>
      </c>
      <c r="M53" s="15" t="e">
        <f t="shared" si="7"/>
        <v>#REF!</v>
      </c>
      <c r="N53" s="15" t="e">
        <f t="shared" si="8"/>
        <v>#REF!</v>
      </c>
    </row>
    <row r="54" spans="1:14" x14ac:dyDescent="0.2">
      <c r="A54" s="26" t="e">
        <f>IF(ISNA(VLOOKUP(B54,#REF!,3,FALSE))=TRUE,"",VLOOKUP(B54,#REF!,3,FALSE))</f>
        <v>#REF!</v>
      </c>
      <c r="B54" s="15">
        <v>26</v>
      </c>
      <c r="C54" s="15" t="e">
        <f>VLOOKUP(B54,#REF!,6,FALSE)</f>
        <v>#REF!</v>
      </c>
      <c r="D54" s="15" t="e">
        <f>IF(C54="","",VLOOKUP(C54,#REF!,7,FALSE))</f>
        <v>#REF!</v>
      </c>
      <c r="E54" s="15" t="e">
        <f t="shared" si="9"/>
        <v>#REF!</v>
      </c>
      <c r="F54" s="15" t="e">
        <f>IF(E54="","",VLOOKUP(E54,#REF!,7,FALSE))</f>
        <v>#REF!</v>
      </c>
      <c r="G54" s="15" t="e">
        <f t="shared" si="10"/>
        <v>#REF!</v>
      </c>
      <c r="H54" s="15" t="e">
        <f>IF(G54="","",VLOOKUP(G54,#REF!,7,FALSE))</f>
        <v>#REF!</v>
      </c>
      <c r="I54" s="15" t="e">
        <f t="shared" si="11"/>
        <v>#REF!</v>
      </c>
      <c r="J54" s="15" t="e">
        <f>IF(I54="","",VLOOKUP(I54,#REF!,7,FALSE))</f>
        <v>#REF!</v>
      </c>
      <c r="K54" s="15" t="e">
        <f t="shared" si="12"/>
        <v>#REF!</v>
      </c>
      <c r="L54" s="15" t="e">
        <f>IF(K54="","",VLOOKUP(K54,#REF!,7,FALSE))</f>
        <v>#REF!</v>
      </c>
      <c r="M54" s="15" t="e">
        <f t="shared" si="7"/>
        <v>#REF!</v>
      </c>
      <c r="N54" s="15" t="e">
        <f t="shared" si="8"/>
        <v>#REF!</v>
      </c>
    </row>
    <row r="55" spans="1:14" x14ac:dyDescent="0.2">
      <c r="A55" s="26" t="e">
        <f>IF(ISNA(VLOOKUP(B55,#REF!,3,FALSE))=TRUE,"",VLOOKUP(B55,#REF!,3,FALSE))</f>
        <v>#REF!</v>
      </c>
      <c r="B55" s="15">
        <v>14</v>
      </c>
      <c r="C55" s="15" t="e">
        <f>VLOOKUP(B55,#REF!,6,FALSE)</f>
        <v>#REF!</v>
      </c>
      <c r="D55" s="15" t="e">
        <f>IF(C55="","",VLOOKUP(C55,#REF!,7,FALSE))</f>
        <v>#REF!</v>
      </c>
      <c r="E55" s="15" t="e">
        <f t="shared" si="9"/>
        <v>#REF!</v>
      </c>
      <c r="F55" s="15" t="e">
        <f>IF(E55="","",VLOOKUP(E55,#REF!,7,FALSE))</f>
        <v>#REF!</v>
      </c>
      <c r="G55" s="15" t="e">
        <f t="shared" si="10"/>
        <v>#REF!</v>
      </c>
      <c r="H55" s="15" t="e">
        <f>IF(G55="","",VLOOKUP(G55,#REF!,7,FALSE))</f>
        <v>#REF!</v>
      </c>
      <c r="I55" s="15" t="e">
        <f t="shared" si="11"/>
        <v>#REF!</v>
      </c>
      <c r="J55" s="15" t="e">
        <f>IF(I55="","",VLOOKUP(I55,#REF!,7,FALSE))</f>
        <v>#REF!</v>
      </c>
      <c r="K55" s="15" t="e">
        <f t="shared" si="12"/>
        <v>#REF!</v>
      </c>
      <c r="L55" s="15" t="e">
        <f>IF(K55="","",VLOOKUP(K55,#REF!,7,FALSE))</f>
        <v>#REF!</v>
      </c>
      <c r="M55" s="15" t="e">
        <f t="shared" si="7"/>
        <v>#REF!</v>
      </c>
      <c r="N55" s="15" t="e">
        <f t="shared" si="8"/>
        <v>#REF!</v>
      </c>
    </row>
    <row r="56" spans="1:14" x14ac:dyDescent="0.2">
      <c r="A56" s="26" t="e">
        <f>IF(ISNA(VLOOKUP(B56,#REF!,3,FALSE))=TRUE,"",VLOOKUP(B56,#REF!,3,FALSE))</f>
        <v>#REF!</v>
      </c>
      <c r="B56" s="15">
        <v>28</v>
      </c>
      <c r="C56" s="15" t="e">
        <f>VLOOKUP(B56,#REF!,6,FALSE)</f>
        <v>#REF!</v>
      </c>
      <c r="D56" s="15" t="e">
        <f>IF(C56="","",VLOOKUP(C56,#REF!,7,FALSE))</f>
        <v>#REF!</v>
      </c>
      <c r="E56" s="15" t="e">
        <f t="shared" si="9"/>
        <v>#REF!</v>
      </c>
      <c r="F56" s="15" t="e">
        <f>IF(E56="","",VLOOKUP(E56,#REF!,7,FALSE))</f>
        <v>#REF!</v>
      </c>
      <c r="G56" s="15" t="e">
        <f t="shared" si="10"/>
        <v>#REF!</v>
      </c>
      <c r="H56" s="15" t="e">
        <f>IF(G56="","",VLOOKUP(G56,#REF!,7,FALSE))</f>
        <v>#REF!</v>
      </c>
      <c r="I56" s="15" t="e">
        <f t="shared" si="11"/>
        <v>#REF!</v>
      </c>
      <c r="J56" s="15" t="e">
        <f>IF(I56="","",VLOOKUP(I56,#REF!,7,FALSE))</f>
        <v>#REF!</v>
      </c>
      <c r="K56" s="15" t="e">
        <f t="shared" si="12"/>
        <v>#REF!</v>
      </c>
      <c r="L56" s="15" t="e">
        <f>IF(K56="","",VLOOKUP(K56,#REF!,7,FALSE))</f>
        <v>#REF!</v>
      </c>
      <c r="M56" s="15" t="e">
        <f t="shared" si="7"/>
        <v>#REF!</v>
      </c>
      <c r="N56" s="15" t="e">
        <f t="shared" si="8"/>
        <v>#REF!</v>
      </c>
    </row>
    <row r="57" spans="1:14" x14ac:dyDescent="0.2">
      <c r="A57" s="26" t="e">
        <f>IF(ISNA(VLOOKUP(B57,#REF!,3,FALSE))=TRUE,"",VLOOKUP(B57,#REF!,3,FALSE))</f>
        <v>#REF!</v>
      </c>
      <c r="B57" s="15">
        <v>4</v>
      </c>
      <c r="C57" s="15" t="e">
        <f>VLOOKUP(B57,#REF!,6,FALSE)</f>
        <v>#REF!</v>
      </c>
      <c r="D57" s="15" t="e">
        <f>IF(C57="","",VLOOKUP(C57,#REF!,7,FALSE))</f>
        <v>#REF!</v>
      </c>
      <c r="E57" s="15" t="e">
        <f t="shared" si="9"/>
        <v>#REF!</v>
      </c>
      <c r="F57" s="15" t="e">
        <f>IF(E57="","",VLOOKUP(E57,#REF!,7,FALSE))</f>
        <v>#REF!</v>
      </c>
      <c r="G57" s="15" t="e">
        <f t="shared" si="10"/>
        <v>#REF!</v>
      </c>
      <c r="H57" s="15" t="e">
        <f>IF(G57="","",VLOOKUP(G57,#REF!,7,FALSE))</f>
        <v>#REF!</v>
      </c>
      <c r="I57" s="15" t="e">
        <f t="shared" si="11"/>
        <v>#REF!</v>
      </c>
      <c r="J57" s="15" t="e">
        <f>IF(I57="","",VLOOKUP(I57,#REF!,7,FALSE))</f>
        <v>#REF!</v>
      </c>
      <c r="K57" s="15" t="e">
        <f t="shared" si="12"/>
        <v>#REF!</v>
      </c>
      <c r="L57" s="15" t="e">
        <f>IF(K57="","",VLOOKUP(K57,#REF!,7,FALSE))</f>
        <v>#REF!</v>
      </c>
      <c r="M57" s="15" t="e">
        <f t="shared" si="7"/>
        <v>#REF!</v>
      </c>
      <c r="N57" s="15" t="e">
        <f t="shared" si="8"/>
        <v>#REF!</v>
      </c>
    </row>
    <row r="58" spans="1:14" x14ac:dyDescent="0.2">
      <c r="A58" s="26" t="e">
        <f>IF(ISNA(VLOOKUP(B58,#REF!,3,FALSE))=TRUE,"",VLOOKUP(B58,#REF!,3,FALSE))</f>
        <v>#REF!</v>
      </c>
      <c r="B58" s="15">
        <v>21</v>
      </c>
      <c r="C58" s="15" t="e">
        <f>VLOOKUP(B58,#REF!,6,FALSE)</f>
        <v>#REF!</v>
      </c>
      <c r="D58" s="15" t="e">
        <f>IF(C58="","",VLOOKUP(C58,#REF!,7,FALSE))</f>
        <v>#REF!</v>
      </c>
      <c r="E58" s="15" t="e">
        <f t="shared" si="9"/>
        <v>#REF!</v>
      </c>
      <c r="F58" s="15" t="e">
        <f>IF(E58="","",VLOOKUP(E58,#REF!,7,FALSE))</f>
        <v>#REF!</v>
      </c>
      <c r="G58" s="15" t="e">
        <f t="shared" si="10"/>
        <v>#REF!</v>
      </c>
      <c r="H58" s="15" t="e">
        <f>IF(G58="","",VLOOKUP(G58,#REF!,7,FALSE))</f>
        <v>#REF!</v>
      </c>
      <c r="I58" s="15" t="e">
        <f t="shared" si="11"/>
        <v>#REF!</v>
      </c>
      <c r="J58" s="15" t="e">
        <f>IF(I58="","",VLOOKUP(I58,#REF!,7,FALSE))</f>
        <v>#REF!</v>
      </c>
      <c r="K58" s="15" t="e">
        <f t="shared" si="12"/>
        <v>#REF!</v>
      </c>
      <c r="L58" s="15" t="e">
        <f>IF(K58="","",VLOOKUP(K58,#REF!,7,FALSE))</f>
        <v>#REF!</v>
      </c>
      <c r="M58" s="15" t="e">
        <f t="shared" si="7"/>
        <v>#REF!</v>
      </c>
      <c r="N58" s="15" t="e">
        <f t="shared" si="8"/>
        <v>#REF!</v>
      </c>
    </row>
    <row r="59" spans="1:14" x14ac:dyDescent="0.2">
      <c r="A59" s="26" t="e">
        <f>IF(ISNA(VLOOKUP(B59,#REF!,3,FALSE))=TRUE,"",VLOOKUP(B59,#REF!,3,FALSE))</f>
        <v>#REF!</v>
      </c>
      <c r="B59" s="15">
        <v>17</v>
      </c>
      <c r="C59" s="15" t="e">
        <f>VLOOKUP(B59,#REF!,6,FALSE)</f>
        <v>#REF!</v>
      </c>
      <c r="D59" s="15" t="e">
        <f>IF(C59="","",VLOOKUP(C59,#REF!,7,FALSE))</f>
        <v>#REF!</v>
      </c>
      <c r="E59" s="15" t="e">
        <f t="shared" si="9"/>
        <v>#REF!</v>
      </c>
      <c r="F59" s="15" t="e">
        <f>IF(E59="","",VLOOKUP(E59,#REF!,7,FALSE))</f>
        <v>#REF!</v>
      </c>
      <c r="G59" s="15" t="e">
        <f t="shared" si="10"/>
        <v>#REF!</v>
      </c>
      <c r="H59" s="15" t="e">
        <f>IF(G59="","",VLOOKUP(G59,#REF!,7,FALSE))</f>
        <v>#REF!</v>
      </c>
      <c r="I59" s="15" t="e">
        <f t="shared" si="11"/>
        <v>#REF!</v>
      </c>
      <c r="J59" s="15" t="e">
        <f>IF(I59="","",VLOOKUP(I59,#REF!,7,FALSE))</f>
        <v>#REF!</v>
      </c>
      <c r="K59" s="15" t="e">
        <f t="shared" si="12"/>
        <v>#REF!</v>
      </c>
      <c r="L59" s="15" t="e">
        <f>IF(K59="","",VLOOKUP(K59,#REF!,7,FALSE))</f>
        <v>#REF!</v>
      </c>
      <c r="M59" s="15" t="e">
        <f t="shared" si="7"/>
        <v>#REF!</v>
      </c>
      <c r="N59" s="15" t="e">
        <f t="shared" si="8"/>
        <v>#REF!</v>
      </c>
    </row>
    <row r="60" spans="1:14" x14ac:dyDescent="0.2">
      <c r="A60" s="26" t="e">
        <f>IF(ISNA(VLOOKUP(B60,#REF!,3,FALSE))=TRUE,"",VLOOKUP(B60,#REF!,3,FALSE))</f>
        <v>#REF!</v>
      </c>
      <c r="B60" s="15">
        <v>16</v>
      </c>
      <c r="C60" s="15" t="e">
        <f>VLOOKUP(B60,#REF!,6,FALSE)</f>
        <v>#REF!</v>
      </c>
      <c r="D60" s="15" t="e">
        <f>IF(C60="","",VLOOKUP(C60,#REF!,7,FALSE))</f>
        <v>#REF!</v>
      </c>
      <c r="E60" s="15" t="e">
        <f t="shared" si="9"/>
        <v>#REF!</v>
      </c>
      <c r="F60" s="15" t="e">
        <f>IF(E60="","",VLOOKUP(E60,#REF!,7,FALSE))</f>
        <v>#REF!</v>
      </c>
      <c r="G60" s="15" t="e">
        <f t="shared" si="10"/>
        <v>#REF!</v>
      </c>
      <c r="H60" s="15" t="e">
        <f>IF(G60="","",VLOOKUP(G60,#REF!,7,FALSE))</f>
        <v>#REF!</v>
      </c>
      <c r="I60" s="15" t="e">
        <f t="shared" si="11"/>
        <v>#REF!</v>
      </c>
      <c r="J60" s="15" t="e">
        <f>IF(I60="","",VLOOKUP(I60,#REF!,7,FALSE))</f>
        <v>#REF!</v>
      </c>
      <c r="K60" s="15" t="e">
        <f t="shared" si="12"/>
        <v>#REF!</v>
      </c>
      <c r="L60" s="15" t="e">
        <f>IF(K60="","",VLOOKUP(K60,#REF!,7,FALSE))</f>
        <v>#REF!</v>
      </c>
      <c r="M60" s="15" t="e">
        <f t="shared" si="7"/>
        <v>#REF!</v>
      </c>
      <c r="N60" s="15" t="e">
        <f t="shared" si="8"/>
        <v>#REF!</v>
      </c>
    </row>
    <row r="61" spans="1:14" x14ac:dyDescent="0.2">
      <c r="A61" s="26" t="e">
        <f>IF(ISNA(VLOOKUP(B61,#REF!,3,FALSE))=TRUE,"",VLOOKUP(B61,#REF!,3,FALSE))</f>
        <v>#REF!</v>
      </c>
      <c r="B61" s="15">
        <v>25</v>
      </c>
      <c r="C61" s="15" t="e">
        <f>VLOOKUP(B61,#REF!,6,FALSE)</f>
        <v>#REF!</v>
      </c>
      <c r="D61" s="15" t="e">
        <f>IF(C61="","",VLOOKUP(C61,#REF!,7,FALSE))</f>
        <v>#REF!</v>
      </c>
      <c r="E61" s="15" t="e">
        <f t="shared" si="9"/>
        <v>#REF!</v>
      </c>
      <c r="F61" s="15" t="e">
        <f>IF(E61="","",VLOOKUP(E61,#REF!,7,FALSE))</f>
        <v>#REF!</v>
      </c>
      <c r="G61" s="15" t="e">
        <f t="shared" si="10"/>
        <v>#REF!</v>
      </c>
      <c r="H61" s="15" t="e">
        <f>IF(G61="","",VLOOKUP(G61,#REF!,7,FALSE))</f>
        <v>#REF!</v>
      </c>
      <c r="I61" s="15" t="e">
        <f t="shared" si="11"/>
        <v>#REF!</v>
      </c>
      <c r="J61" s="15" t="e">
        <f>IF(I61="","",VLOOKUP(I61,#REF!,7,FALSE))</f>
        <v>#REF!</v>
      </c>
      <c r="K61" s="15" t="e">
        <f t="shared" si="12"/>
        <v>#REF!</v>
      </c>
      <c r="L61" s="15" t="e">
        <f>IF(K61="","",VLOOKUP(K61,#REF!,7,FALSE))</f>
        <v>#REF!</v>
      </c>
      <c r="M61" s="15" t="e">
        <f t="shared" si="7"/>
        <v>#REF!</v>
      </c>
      <c r="N61" s="15" t="e">
        <f t="shared" si="8"/>
        <v>#REF!</v>
      </c>
    </row>
    <row r="62" spans="1:14" x14ac:dyDescent="0.2">
      <c r="A62" s="26" t="e">
        <f>IF(ISNA(VLOOKUP(B62,#REF!,3,FALSE))=TRUE,"",VLOOKUP(B62,#REF!,3,FALSE))</f>
        <v>#REF!</v>
      </c>
      <c r="B62" s="15">
        <v>19</v>
      </c>
      <c r="C62" s="15" t="e">
        <f>VLOOKUP(B62,#REF!,6,FALSE)</f>
        <v>#REF!</v>
      </c>
      <c r="D62" s="15" t="e">
        <f>IF(C62="","",VLOOKUP(C62,#REF!,7,FALSE))</f>
        <v>#REF!</v>
      </c>
      <c r="E62" s="15" t="e">
        <f t="shared" si="9"/>
        <v>#REF!</v>
      </c>
      <c r="F62" s="15" t="e">
        <f>IF(E62="","",VLOOKUP(E62,#REF!,7,FALSE))</f>
        <v>#REF!</v>
      </c>
      <c r="G62" s="15" t="e">
        <f t="shared" si="10"/>
        <v>#REF!</v>
      </c>
      <c r="H62" s="15" t="e">
        <f>IF(G62="","",VLOOKUP(G62,#REF!,7,FALSE))</f>
        <v>#REF!</v>
      </c>
      <c r="I62" s="15" t="e">
        <f t="shared" si="11"/>
        <v>#REF!</v>
      </c>
      <c r="J62" s="15" t="e">
        <f>IF(I62="","",VLOOKUP(I62,#REF!,7,FALSE))</f>
        <v>#REF!</v>
      </c>
      <c r="K62" s="15" t="e">
        <f t="shared" si="12"/>
        <v>#REF!</v>
      </c>
      <c r="L62" s="15" t="e">
        <f>IF(K62="","",VLOOKUP(K62,#REF!,7,FALSE))</f>
        <v>#REF!</v>
      </c>
      <c r="M62" s="15" t="e">
        <f>IF(B62="","",(D62+F62+H62+J62+L62))</f>
        <v>#REF!</v>
      </c>
      <c r="N62" s="15" t="e">
        <f t="shared" si="8"/>
        <v>#REF!</v>
      </c>
    </row>
    <row r="63" spans="1:14" x14ac:dyDescent="0.2">
      <c r="A63" s="26" t="e">
        <f>IF(ISNA(VLOOKUP(B63,#REF!,3,FALSE))=TRUE,"",VLOOKUP(B63,#REF!,3,FALSE))</f>
        <v>#REF!</v>
      </c>
      <c r="B63" s="15">
        <v>3</v>
      </c>
      <c r="C63" s="15" t="e">
        <f>VLOOKUP(B63,#REF!,6,FALSE)</f>
        <v>#REF!</v>
      </c>
      <c r="D63" s="15" t="e">
        <f>IF(C63="","",VLOOKUP(C63,#REF!,7,FALSE))</f>
        <v>#REF!</v>
      </c>
      <c r="E63" s="15" t="e">
        <f t="shared" si="9"/>
        <v>#REF!</v>
      </c>
      <c r="F63" s="15" t="e">
        <f>IF(E63="","",VLOOKUP(E63,#REF!,7,FALSE))</f>
        <v>#REF!</v>
      </c>
      <c r="G63" s="15" t="e">
        <f t="shared" si="10"/>
        <v>#REF!</v>
      </c>
      <c r="H63" s="15" t="e">
        <f>IF(G63="","",VLOOKUP(G63,#REF!,7,FALSE))</f>
        <v>#REF!</v>
      </c>
      <c r="I63" s="15" t="e">
        <f t="shared" si="11"/>
        <v>#REF!</v>
      </c>
      <c r="J63" s="15" t="e">
        <f>IF(I63="","",VLOOKUP(I63,#REF!,7,FALSE))</f>
        <v>#REF!</v>
      </c>
      <c r="K63" s="15" t="e">
        <f t="shared" si="12"/>
        <v>#REF!</v>
      </c>
      <c r="L63" s="15" t="e">
        <f>IF(K63="","",VLOOKUP(K63,#REF!,7,FALSE))</f>
        <v>#REF!</v>
      </c>
      <c r="M63" s="15" t="e">
        <f t="shared" si="7"/>
        <v>#REF!</v>
      </c>
      <c r="N63" s="15" t="e">
        <f t="shared" si="8"/>
        <v>#REF!</v>
      </c>
    </row>
    <row r="64" spans="1:14" x14ac:dyDescent="0.2">
      <c r="A64" s="26" t="e">
        <f>IF(ISNA(VLOOKUP(B64,#REF!,3,FALSE))=TRUE,"",VLOOKUP(B64,#REF!,3,FALSE))</f>
        <v>#REF!</v>
      </c>
      <c r="B64" s="15">
        <v>5</v>
      </c>
      <c r="C64" s="15" t="e">
        <f>VLOOKUP(B64,#REF!,6,FALSE)</f>
        <v>#REF!</v>
      </c>
      <c r="D64" s="15" t="e">
        <f>IF(C64="","",VLOOKUP(C64,#REF!,7,FALSE))</f>
        <v>#REF!</v>
      </c>
      <c r="E64" s="15" t="e">
        <f t="shared" si="9"/>
        <v>#REF!</v>
      </c>
      <c r="F64" s="15" t="e">
        <f>IF(E64="","",VLOOKUP(E64,#REF!,7,FALSE))</f>
        <v>#REF!</v>
      </c>
      <c r="G64" s="15" t="e">
        <f t="shared" si="10"/>
        <v>#REF!</v>
      </c>
      <c r="H64" s="15" t="e">
        <f>IF(G64="","",VLOOKUP(G64,#REF!,7,FALSE))</f>
        <v>#REF!</v>
      </c>
      <c r="I64" s="15" t="e">
        <f t="shared" si="11"/>
        <v>#REF!</v>
      </c>
      <c r="J64" s="15" t="e">
        <f>IF(I64="","",VLOOKUP(I64,#REF!,7,FALSE))</f>
        <v>#REF!</v>
      </c>
      <c r="K64" s="15" t="e">
        <f t="shared" si="12"/>
        <v>#REF!</v>
      </c>
      <c r="L64" s="15" t="e">
        <f>IF(K64="","",VLOOKUP(K64,#REF!,7,FALSE))</f>
        <v>#REF!</v>
      </c>
      <c r="M64" s="15" t="e">
        <f t="shared" si="7"/>
        <v>#REF!</v>
      </c>
      <c r="N64" s="15" t="e">
        <f t="shared" si="8"/>
        <v>#REF!</v>
      </c>
    </row>
    <row r="65" spans="1:19" x14ac:dyDescent="0.2">
      <c r="A65" s="26" t="e">
        <f>IF(ISNA(VLOOKUP(B65,#REF!,3,FALSE))=TRUE,"",VLOOKUP(B65,#REF!,3,FALSE))</f>
        <v>#REF!</v>
      </c>
      <c r="B65" s="15">
        <v>6</v>
      </c>
      <c r="C65" s="15" t="e">
        <f>VLOOKUP(B65,#REF!,6,FALSE)</f>
        <v>#REF!</v>
      </c>
      <c r="D65" s="15" t="e">
        <f>IF(C65="","",VLOOKUP(C65,#REF!,7,FALSE))</f>
        <v>#REF!</v>
      </c>
      <c r="E65" s="15" t="e">
        <f t="shared" si="9"/>
        <v>#REF!</v>
      </c>
      <c r="F65" s="15" t="e">
        <f>IF(E65="","",VLOOKUP(E65,#REF!,7,FALSE))</f>
        <v>#REF!</v>
      </c>
      <c r="G65" s="15" t="e">
        <f t="shared" si="10"/>
        <v>#REF!</v>
      </c>
      <c r="H65" s="15" t="e">
        <f>IF(G65="","",VLOOKUP(G65,#REF!,7,FALSE))</f>
        <v>#REF!</v>
      </c>
      <c r="I65" s="15" t="e">
        <f t="shared" si="11"/>
        <v>#REF!</v>
      </c>
      <c r="J65" s="15" t="e">
        <f>IF(I65="","",VLOOKUP(I65,#REF!,7,FALSE))</f>
        <v>#REF!</v>
      </c>
      <c r="K65" s="15" t="e">
        <f t="shared" si="12"/>
        <v>#REF!</v>
      </c>
      <c r="L65" s="15" t="e">
        <f>IF(K65="","",VLOOKUP(K65,#REF!,7,FALSE))</f>
        <v>#REF!</v>
      </c>
      <c r="M65" s="15" t="e">
        <f t="shared" si="7"/>
        <v>#REF!</v>
      </c>
      <c r="N65" s="15" t="e">
        <f t="shared" si="8"/>
        <v>#REF!</v>
      </c>
    </row>
    <row r="66" spans="1:19" x14ac:dyDescent="0.2">
      <c r="A66" s="26" t="e">
        <f>IF(ISNA(VLOOKUP(B66,#REF!,3,FALSE))=TRUE,"",VLOOKUP(B66,#REF!,3,FALSE))</f>
        <v>#REF!</v>
      </c>
      <c r="B66" s="15">
        <v>7</v>
      </c>
      <c r="C66" s="15" t="e">
        <f>VLOOKUP(B66,#REF!,6,FALSE)</f>
        <v>#REF!</v>
      </c>
      <c r="D66" s="15" t="e">
        <f>IF(C66="","",VLOOKUP(C66,#REF!,7,FALSE))</f>
        <v>#REF!</v>
      </c>
      <c r="E66" s="15" t="e">
        <f t="shared" si="9"/>
        <v>#REF!</v>
      </c>
      <c r="F66" s="15" t="e">
        <f>IF(E66="","",VLOOKUP(E66,#REF!,7,FALSE))</f>
        <v>#REF!</v>
      </c>
      <c r="G66" s="15" t="e">
        <f t="shared" si="10"/>
        <v>#REF!</v>
      </c>
      <c r="H66" s="15" t="e">
        <f>IF(G66="","",VLOOKUP(G66,#REF!,7,FALSE))</f>
        <v>#REF!</v>
      </c>
      <c r="I66" s="15" t="e">
        <f t="shared" si="11"/>
        <v>#REF!</v>
      </c>
      <c r="J66" s="15" t="e">
        <f>IF(I66="","",VLOOKUP(I66,#REF!,7,FALSE))</f>
        <v>#REF!</v>
      </c>
      <c r="K66" s="15" t="e">
        <f t="shared" si="12"/>
        <v>#REF!</v>
      </c>
      <c r="L66" s="15" t="e">
        <f>IF(K66="","",VLOOKUP(K66,#REF!,7,FALSE))</f>
        <v>#REF!</v>
      </c>
      <c r="M66" s="15" t="e">
        <f t="shared" si="7"/>
        <v>#REF!</v>
      </c>
      <c r="N66" s="15" t="e">
        <f t="shared" si="8"/>
        <v>#REF!</v>
      </c>
    </row>
    <row r="67" spans="1:19" hidden="1" x14ac:dyDescent="0.2">
      <c r="A67" s="26" t="e">
        <f>IF(ISNA(VLOOKUP(B67,#REF!,3,FALSE))=TRUE,"",VLOOKUP(B67,#REF!,3,FALSE))</f>
        <v>#REF!</v>
      </c>
      <c r="B67" s="15">
        <v>8</v>
      </c>
      <c r="C67" s="15" t="e">
        <f>VLOOKUP(B67,#REF!,6,FALSE)</f>
        <v>#REF!</v>
      </c>
      <c r="D67" s="15" t="e">
        <f>IF(C67="","",VLOOKUP(C67,#REF!,7,FALSE))</f>
        <v>#REF!</v>
      </c>
      <c r="E67" s="15" t="e">
        <f t="shared" si="9"/>
        <v>#REF!</v>
      </c>
      <c r="F67" s="15" t="e">
        <f>IF(E67="","",VLOOKUP(E67,#REF!,7,FALSE))</f>
        <v>#REF!</v>
      </c>
      <c r="G67" s="15" t="e">
        <f t="shared" si="10"/>
        <v>#REF!</v>
      </c>
      <c r="H67" s="15" t="e">
        <f>IF(G67="","",VLOOKUP(G67,#REF!,7,FALSE))</f>
        <v>#REF!</v>
      </c>
      <c r="I67" s="15" t="e">
        <f t="shared" si="11"/>
        <v>#REF!</v>
      </c>
      <c r="J67" s="15" t="e">
        <f>IF(I67="","",VLOOKUP(I67,#REF!,7,FALSE))</f>
        <v>#REF!</v>
      </c>
      <c r="K67" s="15" t="e">
        <f t="shared" si="12"/>
        <v>#REF!</v>
      </c>
      <c r="L67" s="15" t="e">
        <f>IF(K67="","",VLOOKUP(K67,#REF!,7,FALSE))</f>
        <v>#REF!</v>
      </c>
      <c r="M67" s="15" t="e">
        <f t="shared" si="7"/>
        <v>#REF!</v>
      </c>
      <c r="N67" s="15" t="e">
        <f t="shared" si="8"/>
        <v>#REF!</v>
      </c>
    </row>
    <row r="68" spans="1:19" hidden="1" x14ac:dyDescent="0.2">
      <c r="A68" s="26" t="e">
        <f>IF(ISNA(VLOOKUP(B68,#REF!,3,FALSE))=TRUE,"",VLOOKUP(B68,#REF!,3,FALSE))</f>
        <v>#REF!</v>
      </c>
      <c r="B68" s="15">
        <v>13</v>
      </c>
      <c r="C68" s="15" t="e">
        <f>VLOOKUP(B68,#REF!,6,FALSE)</f>
        <v>#REF!</v>
      </c>
      <c r="D68" s="15" t="e">
        <f>IF(C68="","",VLOOKUP(C68,#REF!,7,FALSE))</f>
        <v>#REF!</v>
      </c>
      <c r="E68" s="15" t="e">
        <f t="shared" si="9"/>
        <v>#REF!</v>
      </c>
      <c r="F68" s="15" t="e">
        <f>IF(E68="","",VLOOKUP(E68,#REF!,7,FALSE))</f>
        <v>#REF!</v>
      </c>
      <c r="G68" s="15" t="e">
        <f t="shared" si="10"/>
        <v>#REF!</v>
      </c>
      <c r="H68" s="15" t="e">
        <f>IF(G68="","",VLOOKUP(G68,#REF!,7,FALSE))</f>
        <v>#REF!</v>
      </c>
      <c r="I68" s="15" t="e">
        <f t="shared" si="11"/>
        <v>#REF!</v>
      </c>
      <c r="J68" s="15" t="e">
        <f>IF(I68="","",VLOOKUP(I68,#REF!,7,FALSE))</f>
        <v>#REF!</v>
      </c>
      <c r="K68" s="15" t="e">
        <f t="shared" si="12"/>
        <v>#REF!</v>
      </c>
      <c r="L68" s="15" t="e">
        <f>IF(K68="","",VLOOKUP(K68,#REF!,7,FALSE))</f>
        <v>#REF!</v>
      </c>
      <c r="M68" s="15" t="e">
        <f t="shared" si="7"/>
        <v>#REF!</v>
      </c>
      <c r="N68" s="15" t="e">
        <f t="shared" si="8"/>
        <v>#REF!</v>
      </c>
    </row>
    <row r="69" spans="1:19" x14ac:dyDescent="0.2">
      <c r="A69" s="26" t="e">
        <f>IF(ISNA(VLOOKUP(B69,#REF!,3,FALSE))=TRUE,"",VLOOKUP(B69,#REF!,3,FALSE))</f>
        <v>#REF!</v>
      </c>
      <c r="B69" s="15">
        <v>18</v>
      </c>
      <c r="C69" s="15" t="e">
        <f>VLOOKUP(B69,#REF!,6,FALSE)</f>
        <v>#REF!</v>
      </c>
      <c r="D69" s="15" t="e">
        <f>IF(C69="","",VLOOKUP(C69,#REF!,7,FALSE))</f>
        <v>#REF!</v>
      </c>
      <c r="E69" s="15" t="e">
        <f t="shared" si="9"/>
        <v>#REF!</v>
      </c>
      <c r="F69" s="15" t="e">
        <f>IF(E69="","",VLOOKUP(E69,#REF!,7,FALSE))</f>
        <v>#REF!</v>
      </c>
      <c r="G69" s="15" t="e">
        <f t="shared" si="10"/>
        <v>#REF!</v>
      </c>
      <c r="H69" s="15" t="e">
        <f>IF(G69="","",VLOOKUP(G69,#REF!,7,FALSE))</f>
        <v>#REF!</v>
      </c>
      <c r="I69" s="15" t="e">
        <f t="shared" si="11"/>
        <v>#REF!</v>
      </c>
      <c r="J69" s="15" t="e">
        <f>IF(I69="","",VLOOKUP(I69,#REF!,7,FALSE))</f>
        <v>#REF!</v>
      </c>
      <c r="K69" s="15" t="e">
        <f t="shared" si="12"/>
        <v>#REF!</v>
      </c>
      <c r="L69" s="15" t="e">
        <f>IF(K69="","",VLOOKUP(K69,#REF!,7,FALSE))</f>
        <v>#REF!</v>
      </c>
      <c r="M69" s="15" t="e">
        <f t="shared" si="7"/>
        <v>#REF!</v>
      </c>
      <c r="N69" s="15" t="e">
        <f t="shared" si="8"/>
        <v>#REF!</v>
      </c>
    </row>
    <row r="70" spans="1:19" x14ac:dyDescent="0.2">
      <c r="A70" s="26" t="e">
        <f>IF(ISNA(VLOOKUP(B70,#REF!,3,FALSE))=TRUE,"",VLOOKUP(B70,#REF!,3,FALSE))</f>
        <v>#REF!</v>
      </c>
      <c r="B70" s="15">
        <v>23</v>
      </c>
      <c r="C70" s="15" t="e">
        <f>VLOOKUP(B70,#REF!,6,FALSE)</f>
        <v>#REF!</v>
      </c>
      <c r="D70" s="15" t="e">
        <f>IF(C70="","",VLOOKUP(C70,#REF!,7,FALSE))</f>
        <v>#REF!</v>
      </c>
      <c r="E70" s="15" t="e">
        <f t="shared" si="9"/>
        <v>#REF!</v>
      </c>
      <c r="F70" s="15" t="e">
        <f>IF(E70="","",VLOOKUP(E70,#REF!,7,FALSE))</f>
        <v>#REF!</v>
      </c>
      <c r="G70" s="15" t="e">
        <f t="shared" si="10"/>
        <v>#REF!</v>
      </c>
      <c r="H70" s="15" t="e">
        <f>IF(G70="","",VLOOKUP(G70,#REF!,7,FALSE))</f>
        <v>#REF!</v>
      </c>
      <c r="I70" s="15" t="e">
        <f t="shared" si="11"/>
        <v>#REF!</v>
      </c>
      <c r="J70" s="15" t="e">
        <f>IF(I70="","",VLOOKUP(I70,#REF!,7,FALSE))</f>
        <v>#REF!</v>
      </c>
      <c r="K70" s="15" t="e">
        <f t="shared" si="12"/>
        <v>#REF!</v>
      </c>
      <c r="L70" s="15" t="e">
        <f>IF(K70="","",VLOOKUP(K70,#REF!,7,FALSE))</f>
        <v>#REF!</v>
      </c>
      <c r="M70" s="15" t="e">
        <f t="shared" si="7"/>
        <v>#REF!</v>
      </c>
      <c r="N70" s="15" t="e">
        <f t="shared" si="8"/>
        <v>#REF!</v>
      </c>
    </row>
    <row r="71" spans="1:19" x14ac:dyDescent="0.2">
      <c r="A71" s="3" t="s">
        <v>81</v>
      </c>
      <c r="B71" s="16"/>
      <c r="C71" s="17" t="s">
        <v>39</v>
      </c>
      <c r="D71" s="16"/>
      <c r="E71" s="17" t="s">
        <v>37</v>
      </c>
      <c r="F71" s="16"/>
      <c r="G71" s="17" t="s">
        <v>75</v>
      </c>
      <c r="H71" s="16"/>
      <c r="I71" s="17" t="s">
        <v>31</v>
      </c>
      <c r="J71" s="16"/>
      <c r="K71" s="17" t="s">
        <v>33</v>
      </c>
      <c r="L71" s="16"/>
      <c r="M71" s="18"/>
      <c r="N71" s="19"/>
    </row>
    <row r="72" spans="1:19" x14ac:dyDescent="0.2">
      <c r="A72" s="3" t="s">
        <v>81</v>
      </c>
      <c r="B72" s="16"/>
      <c r="C72" s="156"/>
      <c r="D72" s="157"/>
      <c r="E72" s="17" t="s">
        <v>44</v>
      </c>
      <c r="F72" s="16"/>
      <c r="G72" s="156"/>
      <c r="H72" s="157"/>
      <c r="I72" s="156"/>
      <c r="J72" s="157"/>
      <c r="K72" s="156"/>
      <c r="L72" s="157"/>
      <c r="M72" s="20"/>
      <c r="N72" s="21"/>
    </row>
    <row r="73" spans="1:19" x14ac:dyDescent="0.2">
      <c r="A73" s="3" t="s">
        <v>82</v>
      </c>
      <c r="B73" s="16"/>
      <c r="C73" s="17" t="s">
        <v>73</v>
      </c>
      <c r="D73" s="16"/>
      <c r="E73" s="156"/>
      <c r="F73" s="157"/>
      <c r="G73" s="17" t="s">
        <v>42</v>
      </c>
      <c r="H73" s="16"/>
      <c r="I73" s="17" t="s">
        <v>79</v>
      </c>
      <c r="J73" s="16"/>
      <c r="K73" s="17" t="s">
        <v>40</v>
      </c>
      <c r="L73" s="16"/>
      <c r="M73" s="20"/>
      <c r="N73" s="21"/>
    </row>
    <row r="74" spans="1:19" x14ac:dyDescent="0.2">
      <c r="A74" s="3" t="s">
        <v>83</v>
      </c>
      <c r="B74" s="16"/>
      <c r="C74" s="17" t="s">
        <v>41</v>
      </c>
      <c r="D74" s="16"/>
      <c r="E74" s="17" t="s">
        <v>38</v>
      </c>
      <c r="F74" s="16"/>
      <c r="G74" s="17" t="s">
        <v>71</v>
      </c>
      <c r="H74" s="16"/>
      <c r="I74" s="17" t="s">
        <v>76</v>
      </c>
      <c r="J74" s="16"/>
      <c r="K74" s="17" t="s">
        <v>36</v>
      </c>
      <c r="L74" s="16"/>
      <c r="M74" s="20"/>
      <c r="N74" s="21"/>
    </row>
    <row r="75" spans="1:19" x14ac:dyDescent="0.2">
      <c r="A75" s="3" t="s">
        <v>83</v>
      </c>
      <c r="B75" s="16"/>
      <c r="C75" s="17" t="s">
        <v>72</v>
      </c>
      <c r="D75" s="16"/>
      <c r="E75" s="156"/>
      <c r="F75" s="157"/>
      <c r="G75" s="156"/>
      <c r="H75" s="157"/>
      <c r="I75" s="156"/>
      <c r="J75" s="157"/>
      <c r="K75" s="156"/>
      <c r="L75" s="157"/>
      <c r="M75" s="21"/>
      <c r="N75" s="21"/>
    </row>
    <row r="76" spans="1:19" ht="46.5" customHeight="1" x14ac:dyDescent="0.2">
      <c r="A76" s="10" t="s">
        <v>27</v>
      </c>
      <c r="B76" s="8"/>
      <c r="C76" s="8"/>
      <c r="D76" s="8"/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23.25" customHeight="1" x14ac:dyDescent="0.2">
      <c r="A77" s="158" t="s">
        <v>0</v>
      </c>
      <c r="B77" s="155" t="s">
        <v>1</v>
      </c>
      <c r="C77" s="155" t="s">
        <v>8</v>
      </c>
      <c r="D77" s="155" t="s">
        <v>13</v>
      </c>
      <c r="E77" s="155" t="s">
        <v>22</v>
      </c>
      <c r="F77" s="155" t="s">
        <v>15</v>
      </c>
    </row>
    <row r="78" spans="1:19" ht="20.25" customHeight="1" x14ac:dyDescent="0.2">
      <c r="A78" s="158"/>
      <c r="B78" s="155"/>
      <c r="C78" s="155"/>
      <c r="D78" s="155"/>
      <c r="E78" s="155"/>
      <c r="F78" s="155"/>
    </row>
    <row r="79" spans="1:19" ht="23.25" customHeight="1" x14ac:dyDescent="0.2">
      <c r="A79" s="27" t="e">
        <f>IF(ISNA(VLOOKUP(B79,#REF!,3,FALSE))=TRUE,"",VLOOKUP(B79,#REF!,3,FALSE))</f>
        <v>#REF!</v>
      </c>
      <c r="B79" s="28">
        <v>12</v>
      </c>
      <c r="C79" s="28" t="e">
        <f t="shared" ref="C79:C107" si="13">VLOOKUP(B79,$B$4:$M$32,12,FALSE)</f>
        <v>#REF!</v>
      </c>
      <c r="D79" s="28" t="e">
        <f t="shared" ref="D79:D106" si="14">VLOOKUP(B79,$B$41:$M$70,12,FALSE)</f>
        <v>#REF!</v>
      </c>
      <c r="E79" s="28" t="e">
        <f t="shared" ref="E79:E106" si="15">IF(B79="","",(C79+D79))</f>
        <v>#REF!</v>
      </c>
      <c r="F79" s="28" t="e">
        <f>IF(E79="","",IF(E79=E78,F78,ROW()-78))</f>
        <v>#REF!</v>
      </c>
    </row>
    <row r="80" spans="1:19" ht="23.25" customHeight="1" x14ac:dyDescent="0.2">
      <c r="A80" s="27" t="e">
        <f>IF(ISNA(VLOOKUP(B80,#REF!,3,FALSE))=TRUE,"",VLOOKUP(B80,#REF!,3,FALSE))</f>
        <v>#REF!</v>
      </c>
      <c r="B80" s="28">
        <v>11</v>
      </c>
      <c r="C80" s="28" t="e">
        <f t="shared" si="13"/>
        <v>#REF!</v>
      </c>
      <c r="D80" s="28" t="e">
        <f t="shared" si="14"/>
        <v>#REF!</v>
      </c>
      <c r="E80" s="28" t="e">
        <f t="shared" si="15"/>
        <v>#REF!</v>
      </c>
      <c r="F80" s="28" t="e">
        <f t="shared" ref="F80:F108" si="16">IF(E80="","",IF(E80=E79,F79,ROW()-78))</f>
        <v>#REF!</v>
      </c>
    </row>
    <row r="81" spans="1:6" ht="23.25" customHeight="1" x14ac:dyDescent="0.2">
      <c r="A81" s="27" t="e">
        <f>IF(ISNA(VLOOKUP(B81,#REF!,3,FALSE))=TRUE,"",VLOOKUP(B81,#REF!,3,FALSE))</f>
        <v>#REF!</v>
      </c>
      <c r="B81" s="28">
        <v>9</v>
      </c>
      <c r="C81" s="28" t="e">
        <f t="shared" si="13"/>
        <v>#REF!</v>
      </c>
      <c r="D81" s="28" t="e">
        <f t="shared" si="14"/>
        <v>#REF!</v>
      </c>
      <c r="E81" s="28" t="e">
        <f t="shared" si="15"/>
        <v>#REF!</v>
      </c>
      <c r="F81" s="28" t="e">
        <f t="shared" si="16"/>
        <v>#REF!</v>
      </c>
    </row>
    <row r="82" spans="1:6" ht="24" customHeight="1" x14ac:dyDescent="0.2">
      <c r="A82" s="27" t="e">
        <f>IF(ISNA(VLOOKUP(B82,#REF!,3,FALSE))=TRUE,"",VLOOKUP(B82,#REF!,3,FALSE))</f>
        <v>#REF!</v>
      </c>
      <c r="B82" s="28">
        <v>30</v>
      </c>
      <c r="C82" s="28" t="e">
        <f t="shared" si="13"/>
        <v>#REF!</v>
      </c>
      <c r="D82" s="28" t="e">
        <f t="shared" si="14"/>
        <v>#REF!</v>
      </c>
      <c r="E82" s="28" t="e">
        <f t="shared" si="15"/>
        <v>#REF!</v>
      </c>
      <c r="F82" s="28" t="e">
        <f t="shared" si="16"/>
        <v>#REF!</v>
      </c>
    </row>
    <row r="83" spans="1:6" ht="23.25" customHeight="1" x14ac:dyDescent="0.2">
      <c r="A83" s="27" t="e">
        <f>IF(ISNA(VLOOKUP(B83,#REF!,3,FALSE))=TRUE,"",VLOOKUP(B83,#REF!,3,FALSE))</f>
        <v>#REF!</v>
      </c>
      <c r="B83" s="28">
        <v>10</v>
      </c>
      <c r="C83" s="28" t="e">
        <f t="shared" si="13"/>
        <v>#REF!</v>
      </c>
      <c r="D83" s="28" t="e">
        <f t="shared" si="14"/>
        <v>#REF!</v>
      </c>
      <c r="E83" s="28" t="e">
        <f t="shared" si="15"/>
        <v>#REF!</v>
      </c>
      <c r="F83" s="28" t="e">
        <f t="shared" si="16"/>
        <v>#REF!</v>
      </c>
    </row>
    <row r="84" spans="1:6" ht="23.25" customHeight="1" x14ac:dyDescent="0.2">
      <c r="A84" s="27" t="e">
        <f>IF(ISNA(VLOOKUP(B84,#REF!,3,FALSE))=TRUE,"",VLOOKUP(B84,#REF!,3,FALSE))</f>
        <v>#REF!</v>
      </c>
      <c r="B84" s="28">
        <v>20</v>
      </c>
      <c r="C84" s="28" t="e">
        <f t="shared" si="13"/>
        <v>#REF!</v>
      </c>
      <c r="D84" s="28" t="e">
        <f t="shared" si="14"/>
        <v>#REF!</v>
      </c>
      <c r="E84" s="28" t="e">
        <f t="shared" si="15"/>
        <v>#REF!</v>
      </c>
      <c r="F84" s="28" t="e">
        <f t="shared" si="16"/>
        <v>#REF!</v>
      </c>
    </row>
    <row r="85" spans="1:6" ht="23.25" customHeight="1" x14ac:dyDescent="0.2">
      <c r="A85" s="27" t="e">
        <f>IF(ISNA(VLOOKUP(B85,#REF!,3,FALSE))=TRUE,"",VLOOKUP(B85,#REF!,3,FALSE))</f>
        <v>#REF!</v>
      </c>
      <c r="B85" s="28">
        <v>27</v>
      </c>
      <c r="C85" s="28" t="e">
        <f t="shared" si="13"/>
        <v>#REF!</v>
      </c>
      <c r="D85" s="28" t="e">
        <f t="shared" si="14"/>
        <v>#REF!</v>
      </c>
      <c r="E85" s="28" t="e">
        <f t="shared" si="15"/>
        <v>#REF!</v>
      </c>
      <c r="F85" s="28" t="e">
        <f t="shared" si="16"/>
        <v>#REF!</v>
      </c>
    </row>
    <row r="86" spans="1:6" ht="23.25" customHeight="1" x14ac:dyDescent="0.2">
      <c r="A86" s="27" t="e">
        <f>IF(ISNA(VLOOKUP(B86,#REF!,3,FALSE))=TRUE,"",VLOOKUP(B86,#REF!,3,FALSE))</f>
        <v>#REF!</v>
      </c>
      <c r="B86" s="28">
        <v>22</v>
      </c>
      <c r="C86" s="28" t="e">
        <f t="shared" si="13"/>
        <v>#REF!</v>
      </c>
      <c r="D86" s="28" t="e">
        <f t="shared" si="14"/>
        <v>#REF!</v>
      </c>
      <c r="E86" s="28" t="e">
        <f t="shared" si="15"/>
        <v>#REF!</v>
      </c>
      <c r="F86" s="28" t="e">
        <f t="shared" si="16"/>
        <v>#REF!</v>
      </c>
    </row>
    <row r="87" spans="1:6" ht="23.25" customHeight="1" x14ac:dyDescent="0.2">
      <c r="A87" s="27" t="e">
        <f>IF(ISNA(VLOOKUP(B87,#REF!,3,FALSE))=TRUE,"",VLOOKUP(B87,#REF!,3,FALSE))</f>
        <v>#REF!</v>
      </c>
      <c r="B87" s="28">
        <v>26</v>
      </c>
      <c r="C87" s="28" t="e">
        <f t="shared" si="13"/>
        <v>#REF!</v>
      </c>
      <c r="D87" s="28" t="e">
        <f t="shared" si="14"/>
        <v>#REF!</v>
      </c>
      <c r="E87" s="28" t="e">
        <f t="shared" si="15"/>
        <v>#REF!</v>
      </c>
      <c r="F87" s="28" t="e">
        <f t="shared" si="16"/>
        <v>#REF!</v>
      </c>
    </row>
    <row r="88" spans="1:6" ht="23.25" customHeight="1" x14ac:dyDescent="0.2">
      <c r="A88" s="27" t="e">
        <f>IF(ISNA(VLOOKUP(B88,#REF!,3,FALSE))=TRUE,"",VLOOKUP(B88,#REF!,3,FALSE))</f>
        <v>#REF!</v>
      </c>
      <c r="B88" s="28">
        <v>2</v>
      </c>
      <c r="C88" s="28" t="e">
        <f t="shared" si="13"/>
        <v>#REF!</v>
      </c>
      <c r="D88" s="28" t="e">
        <f t="shared" si="14"/>
        <v>#REF!</v>
      </c>
      <c r="E88" s="28" t="e">
        <f t="shared" si="15"/>
        <v>#REF!</v>
      </c>
      <c r="F88" s="28" t="e">
        <f t="shared" si="16"/>
        <v>#REF!</v>
      </c>
    </row>
    <row r="89" spans="1:6" ht="23.25" customHeight="1" x14ac:dyDescent="0.2">
      <c r="A89" s="27" t="e">
        <f>IF(ISNA(VLOOKUP(B89,#REF!,3,FALSE))=TRUE,"",VLOOKUP(B89,#REF!,3,FALSE))</f>
        <v>#REF!</v>
      </c>
      <c r="B89" s="28">
        <v>4</v>
      </c>
      <c r="C89" s="28" t="e">
        <f t="shared" si="13"/>
        <v>#REF!</v>
      </c>
      <c r="D89" s="28" t="e">
        <f t="shared" si="14"/>
        <v>#REF!</v>
      </c>
      <c r="E89" s="28" t="e">
        <f t="shared" si="15"/>
        <v>#REF!</v>
      </c>
      <c r="F89" s="28" t="e">
        <f t="shared" si="16"/>
        <v>#REF!</v>
      </c>
    </row>
    <row r="90" spans="1:6" ht="23.25" customHeight="1" x14ac:dyDescent="0.2">
      <c r="A90" s="27" t="e">
        <f>IF(ISNA(VLOOKUP(B90,#REF!,3,FALSE))=TRUE,"",VLOOKUP(B90,#REF!,3,FALSE))</f>
        <v>#REF!</v>
      </c>
      <c r="B90" s="28">
        <v>21</v>
      </c>
      <c r="C90" s="28" t="e">
        <f t="shared" si="13"/>
        <v>#REF!</v>
      </c>
      <c r="D90" s="28" t="e">
        <f t="shared" si="14"/>
        <v>#REF!</v>
      </c>
      <c r="E90" s="28" t="e">
        <f t="shared" si="15"/>
        <v>#REF!</v>
      </c>
      <c r="F90" s="28" t="e">
        <f t="shared" si="16"/>
        <v>#REF!</v>
      </c>
    </row>
    <row r="91" spans="1:6" ht="23.25" customHeight="1" x14ac:dyDescent="0.2">
      <c r="A91" s="27" t="e">
        <f>IF(ISNA(VLOOKUP(B91,#REF!,3,FALSE))=TRUE,"",VLOOKUP(B91,#REF!,3,FALSE))</f>
        <v>#REF!</v>
      </c>
      <c r="B91" s="28">
        <v>1</v>
      </c>
      <c r="C91" s="28" t="e">
        <f>VLOOKUP(B91,$B$4:$M$32,12,FALSE)</f>
        <v>#REF!</v>
      </c>
      <c r="D91" s="28" t="e">
        <f>VLOOKUP(B91,$B$41:$M$70,12,FALSE)</f>
        <v>#REF!</v>
      </c>
      <c r="E91" s="28" t="e">
        <f>IF(B91="","",(C91+D91))</f>
        <v>#REF!</v>
      </c>
      <c r="F91" s="28" t="e">
        <f t="shared" si="16"/>
        <v>#REF!</v>
      </c>
    </row>
    <row r="92" spans="1:6" ht="23.25" customHeight="1" x14ac:dyDescent="0.2">
      <c r="A92" s="27" t="e">
        <f>IF(ISNA(VLOOKUP(B92,#REF!,3,FALSE))=TRUE,"",VLOOKUP(B92,#REF!,3,FALSE))</f>
        <v>#REF!</v>
      </c>
      <c r="B92" s="28">
        <v>28</v>
      </c>
      <c r="C92" s="28" t="e">
        <f t="shared" si="13"/>
        <v>#REF!</v>
      </c>
      <c r="D92" s="28" t="e">
        <f t="shared" si="14"/>
        <v>#REF!</v>
      </c>
      <c r="E92" s="28" t="e">
        <f t="shared" si="15"/>
        <v>#REF!</v>
      </c>
      <c r="F92" s="28" t="e">
        <f t="shared" si="16"/>
        <v>#REF!</v>
      </c>
    </row>
    <row r="93" spans="1:6" ht="22.5" customHeight="1" x14ac:dyDescent="0.2">
      <c r="A93" s="27" t="e">
        <f>IF(ISNA(VLOOKUP(B93,#REF!,3,FALSE))=TRUE,"",VLOOKUP(B93,#REF!,3,FALSE))</f>
        <v>#REF!</v>
      </c>
      <c r="B93" s="28">
        <v>29</v>
      </c>
      <c r="C93" s="28" t="e">
        <f t="shared" si="13"/>
        <v>#REF!</v>
      </c>
      <c r="D93" s="28" t="e">
        <f>VLOOKUP(B93,$B$41:$M$70,12,FALSE)</f>
        <v>#REF!</v>
      </c>
      <c r="E93" s="28" t="e">
        <f>IF(B93="","",(C93+D93))</f>
        <v>#REF!</v>
      </c>
      <c r="F93" s="28" t="e">
        <f t="shared" si="16"/>
        <v>#REF!</v>
      </c>
    </row>
    <row r="94" spans="1:6" ht="23.25" customHeight="1" x14ac:dyDescent="0.2">
      <c r="A94" s="27" t="e">
        <f>IF(ISNA(VLOOKUP(B94,#REF!,3,FALSE))=TRUE,"",VLOOKUP(B94,#REF!,3,FALSE))</f>
        <v>#REF!</v>
      </c>
      <c r="B94" s="28">
        <v>25</v>
      </c>
      <c r="C94" s="28" t="e">
        <f t="shared" si="13"/>
        <v>#REF!</v>
      </c>
      <c r="D94" s="28" t="e">
        <f t="shared" si="14"/>
        <v>#REF!</v>
      </c>
      <c r="E94" s="28" t="e">
        <f t="shared" si="15"/>
        <v>#REF!</v>
      </c>
      <c r="F94" s="28" t="e">
        <f t="shared" si="16"/>
        <v>#REF!</v>
      </c>
    </row>
    <row r="95" spans="1:6" ht="23.25" customHeight="1" x14ac:dyDescent="0.2">
      <c r="A95" s="27" t="e">
        <f>IF(ISNA(VLOOKUP(B95,#REF!,3,FALSE))=TRUE,"",VLOOKUP(B95,#REF!,3,FALSE))</f>
        <v>#REF!</v>
      </c>
      <c r="B95" s="28">
        <v>17</v>
      </c>
      <c r="C95" s="28" t="e">
        <f t="shared" si="13"/>
        <v>#REF!</v>
      </c>
      <c r="D95" s="28" t="e">
        <f t="shared" si="14"/>
        <v>#REF!</v>
      </c>
      <c r="E95" s="28" t="e">
        <f t="shared" si="15"/>
        <v>#REF!</v>
      </c>
      <c r="F95" s="28" t="e">
        <f t="shared" si="16"/>
        <v>#REF!</v>
      </c>
    </row>
    <row r="96" spans="1:6" ht="23.25" customHeight="1" x14ac:dyDescent="0.2">
      <c r="A96" s="27" t="e">
        <f>IF(ISNA(VLOOKUP(B96,#REF!,3,FALSE))=TRUE,"",VLOOKUP(B96,#REF!,3,FALSE))</f>
        <v>#REF!</v>
      </c>
      <c r="B96" s="28">
        <v>24</v>
      </c>
      <c r="C96" s="28" t="e">
        <f t="shared" si="13"/>
        <v>#REF!</v>
      </c>
      <c r="D96" s="28" t="e">
        <f t="shared" si="14"/>
        <v>#REF!</v>
      </c>
      <c r="E96" s="28" t="e">
        <f t="shared" si="15"/>
        <v>#REF!</v>
      </c>
      <c r="F96" s="28" t="e">
        <f t="shared" si="16"/>
        <v>#REF!</v>
      </c>
    </row>
    <row r="97" spans="1:6" ht="23.25" customHeight="1" x14ac:dyDescent="0.2">
      <c r="A97" s="27" t="e">
        <f>IF(ISNA(VLOOKUP(B97,#REF!,3,FALSE))=TRUE,"",VLOOKUP(B97,#REF!,3,FALSE))</f>
        <v>#REF!</v>
      </c>
      <c r="B97" s="28">
        <v>15</v>
      </c>
      <c r="C97" s="28" t="e">
        <f t="shared" si="13"/>
        <v>#REF!</v>
      </c>
      <c r="D97" s="28" t="e">
        <f t="shared" si="14"/>
        <v>#REF!</v>
      </c>
      <c r="E97" s="28" t="e">
        <f t="shared" si="15"/>
        <v>#REF!</v>
      </c>
      <c r="F97" s="28" t="e">
        <f t="shared" si="16"/>
        <v>#REF!</v>
      </c>
    </row>
    <row r="98" spans="1:6" ht="23.25" customHeight="1" x14ac:dyDescent="0.2">
      <c r="A98" s="27" t="e">
        <f>IF(ISNA(VLOOKUP(B98,#REF!,3,FALSE))=TRUE,"",VLOOKUP(B98,#REF!,3,FALSE))</f>
        <v>#REF!</v>
      </c>
      <c r="B98" s="28">
        <v>14</v>
      </c>
      <c r="C98" s="28" t="e">
        <f t="shared" si="13"/>
        <v>#REF!</v>
      </c>
      <c r="D98" s="28" t="e">
        <f t="shared" si="14"/>
        <v>#REF!</v>
      </c>
      <c r="E98" s="28" t="e">
        <f t="shared" si="15"/>
        <v>#REF!</v>
      </c>
      <c r="F98" s="28" t="e">
        <f t="shared" si="16"/>
        <v>#REF!</v>
      </c>
    </row>
    <row r="99" spans="1:6" ht="23.25" customHeight="1" x14ac:dyDescent="0.2">
      <c r="A99" s="27" t="e">
        <f>IF(ISNA(VLOOKUP(B99,#REF!,3,FALSE))=TRUE,"",VLOOKUP(B99,#REF!,3,FALSE))</f>
        <v>#REF!</v>
      </c>
      <c r="B99" s="28">
        <v>16</v>
      </c>
      <c r="C99" s="28" t="e">
        <f t="shared" si="13"/>
        <v>#REF!</v>
      </c>
      <c r="D99" s="28" t="e">
        <f t="shared" si="14"/>
        <v>#REF!</v>
      </c>
      <c r="E99" s="28" t="e">
        <f t="shared" si="15"/>
        <v>#REF!</v>
      </c>
      <c r="F99" s="28" t="e">
        <f t="shared" si="16"/>
        <v>#REF!</v>
      </c>
    </row>
    <row r="100" spans="1:6" ht="23.25" customHeight="1" x14ac:dyDescent="0.2">
      <c r="A100" s="27" t="e">
        <f>IF(ISNA(VLOOKUP(B100,#REF!,3,FALSE))=TRUE,"",VLOOKUP(B100,#REF!,3,FALSE))</f>
        <v>#REF!</v>
      </c>
      <c r="B100" s="28">
        <v>6</v>
      </c>
      <c r="C100" s="28" t="e">
        <f t="shared" si="13"/>
        <v>#REF!</v>
      </c>
      <c r="D100" s="28" t="e">
        <f t="shared" si="14"/>
        <v>#REF!</v>
      </c>
      <c r="E100" s="28" t="e">
        <f t="shared" si="15"/>
        <v>#REF!</v>
      </c>
      <c r="F100" s="28" t="e">
        <f t="shared" si="16"/>
        <v>#REF!</v>
      </c>
    </row>
    <row r="101" spans="1:6" ht="23.25" customHeight="1" x14ac:dyDescent="0.2">
      <c r="A101" s="27" t="e">
        <f>IF(ISNA(VLOOKUP(B101,#REF!,3,FALSE))=TRUE,"",VLOOKUP(B101,#REF!,3,FALSE))</f>
        <v>#REF!</v>
      </c>
      <c r="B101" s="28">
        <v>19</v>
      </c>
      <c r="C101" s="28" t="e">
        <f t="shared" si="13"/>
        <v>#REF!</v>
      </c>
      <c r="D101" s="28" t="e">
        <f t="shared" si="14"/>
        <v>#REF!</v>
      </c>
      <c r="E101" s="28" t="e">
        <f t="shared" si="15"/>
        <v>#REF!</v>
      </c>
      <c r="F101" s="28" t="e">
        <f t="shared" si="16"/>
        <v>#REF!</v>
      </c>
    </row>
    <row r="102" spans="1:6" ht="23.25" customHeight="1" x14ac:dyDescent="0.2">
      <c r="A102" s="27" t="e">
        <f>IF(ISNA(VLOOKUP(B102,#REF!,3,FALSE))=TRUE,"",VLOOKUP(B102,#REF!,3,FALSE))</f>
        <v>#REF!</v>
      </c>
      <c r="B102" s="28">
        <v>23</v>
      </c>
      <c r="C102" s="28" t="e">
        <f t="shared" si="13"/>
        <v>#REF!</v>
      </c>
      <c r="D102" s="28" t="e">
        <f t="shared" si="14"/>
        <v>#REF!</v>
      </c>
      <c r="E102" s="28" t="e">
        <f t="shared" si="15"/>
        <v>#REF!</v>
      </c>
      <c r="F102" s="28" t="e">
        <f t="shared" si="16"/>
        <v>#REF!</v>
      </c>
    </row>
    <row r="103" spans="1:6" ht="23.25" customHeight="1" x14ac:dyDescent="0.2">
      <c r="A103" s="27" t="e">
        <f>IF(ISNA(VLOOKUP(B103,#REF!,3,FALSE))=TRUE,"",VLOOKUP(B103,#REF!,3,FALSE))</f>
        <v>#REF!</v>
      </c>
      <c r="B103" s="28">
        <v>18</v>
      </c>
      <c r="C103" s="28" t="e">
        <f t="shared" si="13"/>
        <v>#REF!</v>
      </c>
      <c r="D103" s="28" t="e">
        <f t="shared" si="14"/>
        <v>#REF!</v>
      </c>
      <c r="E103" s="28" t="e">
        <f t="shared" si="15"/>
        <v>#REF!</v>
      </c>
      <c r="F103" s="28" t="e">
        <f t="shared" si="16"/>
        <v>#REF!</v>
      </c>
    </row>
    <row r="104" spans="1:6" ht="23.25" customHeight="1" x14ac:dyDescent="0.2">
      <c r="A104" s="27" t="e">
        <f>IF(ISNA(VLOOKUP(B104,#REF!,3,FALSE))=TRUE,"",VLOOKUP(B104,#REF!,3,FALSE))</f>
        <v>#REF!</v>
      </c>
      <c r="B104" s="28">
        <v>7</v>
      </c>
      <c r="C104" s="28" t="e">
        <f t="shared" si="13"/>
        <v>#REF!</v>
      </c>
      <c r="D104" s="28" t="e">
        <f t="shared" si="14"/>
        <v>#REF!</v>
      </c>
      <c r="E104" s="28" t="e">
        <f t="shared" si="15"/>
        <v>#REF!</v>
      </c>
      <c r="F104" s="28" t="e">
        <f t="shared" si="16"/>
        <v>#REF!</v>
      </c>
    </row>
    <row r="105" spans="1:6" ht="23.25" customHeight="1" x14ac:dyDescent="0.2">
      <c r="A105" s="27" t="e">
        <f>IF(ISNA(VLOOKUP(B105,#REF!,3,FALSE))=TRUE,"",VLOOKUP(B105,#REF!,3,FALSE))</f>
        <v>#REF!</v>
      </c>
      <c r="B105" s="28">
        <v>3</v>
      </c>
      <c r="C105" s="28" t="e">
        <f t="shared" si="13"/>
        <v>#REF!</v>
      </c>
      <c r="D105" s="28" t="e">
        <f t="shared" si="14"/>
        <v>#REF!</v>
      </c>
      <c r="E105" s="28" t="e">
        <f t="shared" si="15"/>
        <v>#REF!</v>
      </c>
      <c r="F105" s="28" t="e">
        <f t="shared" si="16"/>
        <v>#REF!</v>
      </c>
    </row>
    <row r="106" spans="1:6" ht="23.25" customHeight="1" x14ac:dyDescent="0.2">
      <c r="A106" s="27" t="e">
        <f>IF(ISNA(VLOOKUP(B106,#REF!,3,FALSE))=TRUE,"",VLOOKUP(B106,#REF!,3,FALSE))</f>
        <v>#REF!</v>
      </c>
      <c r="B106" s="28">
        <v>5</v>
      </c>
      <c r="C106" s="28" t="e">
        <f t="shared" si="13"/>
        <v>#REF!</v>
      </c>
      <c r="D106" s="28" t="e">
        <f t="shared" si="14"/>
        <v>#REF!</v>
      </c>
      <c r="E106" s="28" t="e">
        <f t="shared" si="15"/>
        <v>#REF!</v>
      </c>
      <c r="F106" s="28" t="e">
        <f t="shared" si="16"/>
        <v>#REF!</v>
      </c>
    </row>
    <row r="107" spans="1:6" ht="23.25" customHeight="1" x14ac:dyDescent="0.2">
      <c r="A107" s="27" t="e">
        <f>IF(ISNA(VLOOKUP(B107,#REF!,3,FALSE))=TRUE,"",VLOOKUP(B107,#REF!,3,FALSE))</f>
        <v>#REF!</v>
      </c>
      <c r="B107" s="28">
        <v>8</v>
      </c>
      <c r="C107" s="28" t="e">
        <f t="shared" si="13"/>
        <v>#REF!</v>
      </c>
      <c r="D107" s="28" t="e">
        <f>VLOOKUP(B107,$B$41:$M$70,12,FALSE)</f>
        <v>#REF!</v>
      </c>
      <c r="E107" s="28" t="e">
        <f>IF(B107="","",(C107+D107))</f>
        <v>#REF!</v>
      </c>
      <c r="F107" s="28" t="e">
        <f t="shared" si="16"/>
        <v>#REF!</v>
      </c>
    </row>
    <row r="108" spans="1:6" ht="23.25" customHeight="1" x14ac:dyDescent="0.2">
      <c r="A108" s="27" t="e">
        <f>IF(ISNA(VLOOKUP(B108,#REF!,3,FALSE))=TRUE,"",VLOOKUP(B108,#REF!,3,FALSE))</f>
        <v>#REF!</v>
      </c>
      <c r="B108" s="28">
        <v>13</v>
      </c>
      <c r="C108" s="28" t="e">
        <f>VLOOKUP(B108,$B$4:$M$33,12,FALSE)</f>
        <v>#REF!</v>
      </c>
      <c r="D108" s="28" t="e">
        <f>VLOOKUP(B108,$B$41:$M$70,12,FALSE)</f>
        <v>#REF!</v>
      </c>
      <c r="E108" s="28" t="e">
        <f>IF(B108="","",(C108+D108))</f>
        <v>#REF!</v>
      </c>
      <c r="F108" s="28" t="e">
        <f t="shared" si="16"/>
        <v>#REF!</v>
      </c>
    </row>
    <row r="109" spans="1:6" ht="24" customHeight="1" x14ac:dyDescent="0.2">
      <c r="A109" s="27" t="e">
        <f>IF(ISNA(VLOOKUP(B109,#REF!,2,FALSE))=TRUE,"",VLOOKUP(B109,#REF!,2,FALSE))</f>
        <v>#REF!</v>
      </c>
      <c r="B109" s="28"/>
      <c r="C109" s="28"/>
      <c r="D109" s="28"/>
      <c r="E109" s="28"/>
      <c r="F109" s="28"/>
    </row>
  </sheetData>
  <mergeCells count="27">
    <mergeCell ref="I75:J75"/>
    <mergeCell ref="K75:L75"/>
    <mergeCell ref="G37:H37"/>
    <mergeCell ref="I37:J37"/>
    <mergeCell ref="G75:H75"/>
    <mergeCell ref="G72:H72"/>
    <mergeCell ref="I72:J72"/>
    <mergeCell ref="K72:L72"/>
    <mergeCell ref="C72:D72"/>
    <mergeCell ref="N39:N40"/>
    <mergeCell ref="A2:A3"/>
    <mergeCell ref="B2:B3"/>
    <mergeCell ref="M2:M3"/>
    <mergeCell ref="N2:N3"/>
    <mergeCell ref="C37:D37"/>
    <mergeCell ref="A39:A40"/>
    <mergeCell ref="B39:B40"/>
    <mergeCell ref="M39:M40"/>
    <mergeCell ref="E37:F37"/>
    <mergeCell ref="F77:F78"/>
    <mergeCell ref="E77:E78"/>
    <mergeCell ref="E73:F73"/>
    <mergeCell ref="E75:F75"/>
    <mergeCell ref="A77:A78"/>
    <mergeCell ref="B77:B78"/>
    <mergeCell ref="C77:C78"/>
    <mergeCell ref="D77:D78"/>
  </mergeCells>
  <phoneticPr fontId="0" type="noConversion"/>
  <printOptions horizontalCentered="1"/>
  <pageMargins left="0.25" right="0.26" top="0.86614173228346458" bottom="0.59055118110236227" header="0.51" footer="0.51181102362204722"/>
  <pageSetup paperSize="9" scale="90" orientation="landscape" horizontalDpi="300" verticalDpi="300" copies="10" r:id="rId1"/>
  <headerFooter alignWithMargins="0"/>
  <rowBreaks count="2" manualBreakCount="2">
    <brk id="37" max="16383" man="1"/>
    <brk id="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L57"/>
  <sheetViews>
    <sheetView topLeftCell="B1" workbookViewId="0">
      <selection activeCell="B58" sqref="A58:XFD153"/>
    </sheetView>
  </sheetViews>
  <sheetFormatPr defaultRowHeight="12.75" x14ac:dyDescent="0.2"/>
  <cols>
    <col min="1" max="1" width="10.28515625" style="22" hidden="1" customWidth="1"/>
    <col min="2" max="2" width="10.42578125" style="22" customWidth="1"/>
    <col min="3" max="3" width="11.28515625" hidden="1" customWidth="1"/>
    <col min="4" max="4" width="44.5703125" customWidth="1"/>
    <col min="5" max="5" width="9.140625" customWidth="1"/>
    <col min="6" max="6" width="9.28515625" customWidth="1"/>
    <col min="7" max="7" width="7.42578125" style="22" customWidth="1"/>
    <col min="8" max="8" width="9.5703125" style="22" customWidth="1"/>
    <col min="9" max="9" width="8.85546875" style="22" customWidth="1"/>
    <col min="10" max="10" width="7.42578125" style="53" customWidth="1"/>
    <col min="11" max="11" width="9.28515625" customWidth="1"/>
  </cols>
  <sheetData>
    <row r="1" spans="1:12" ht="99.95" customHeight="1" x14ac:dyDescent="0.2">
      <c r="A1" s="81"/>
      <c r="B1" s="192" t="s">
        <v>256</v>
      </c>
      <c r="C1" s="193"/>
      <c r="D1" s="194"/>
      <c r="E1" s="180" t="s">
        <v>224</v>
      </c>
      <c r="F1" s="195"/>
      <c r="G1" s="195"/>
      <c r="H1" s="195"/>
      <c r="I1" s="195"/>
      <c r="J1" s="195"/>
      <c r="K1" s="196"/>
      <c r="L1" s="9"/>
    </row>
    <row r="2" spans="1:12" s="38" customFormat="1" ht="22.5" customHeight="1" x14ac:dyDescent="0.2">
      <c r="A2" s="183" t="s">
        <v>173</v>
      </c>
      <c r="B2" s="183" t="s">
        <v>15</v>
      </c>
      <c r="C2" s="183" t="s">
        <v>170</v>
      </c>
      <c r="D2" s="185" t="s">
        <v>0</v>
      </c>
      <c r="E2" s="183" t="s">
        <v>225</v>
      </c>
      <c r="F2" s="183" t="s">
        <v>226</v>
      </c>
      <c r="G2" s="183" t="s">
        <v>90</v>
      </c>
      <c r="H2" s="183" t="s">
        <v>171</v>
      </c>
      <c r="I2" s="41" t="s">
        <v>227</v>
      </c>
      <c r="J2" s="51"/>
      <c r="K2" s="183" t="s">
        <v>222</v>
      </c>
    </row>
    <row r="3" spans="1:12" s="38" customFormat="1" ht="24.75" customHeight="1" x14ac:dyDescent="0.2">
      <c r="A3" s="197"/>
      <c r="B3" s="184"/>
      <c r="C3" s="187"/>
      <c r="D3" s="186"/>
      <c r="E3" s="187"/>
      <c r="F3" s="187"/>
      <c r="G3" s="187"/>
      <c r="H3" s="187"/>
      <c r="I3" s="40" t="s">
        <v>86</v>
      </c>
      <c r="J3" s="52" t="s">
        <v>87</v>
      </c>
      <c r="K3" s="184"/>
    </row>
    <row r="4" spans="1:12" s="64" customFormat="1" ht="17.100000000000001" customHeight="1" x14ac:dyDescent="0.2">
      <c r="A4" s="62">
        <v>1</v>
      </c>
      <c r="B4" s="62">
        <v>1</v>
      </c>
      <c r="C4" s="62">
        <v>8</v>
      </c>
      <c r="D4" s="63" t="s">
        <v>325</v>
      </c>
      <c r="E4" s="54">
        <v>10</v>
      </c>
      <c r="F4" s="54">
        <v>8</v>
      </c>
      <c r="G4" s="54">
        <v>72</v>
      </c>
      <c r="H4" s="54">
        <v>2488</v>
      </c>
      <c r="I4" s="1">
        <v>51</v>
      </c>
      <c r="J4" s="50">
        <v>13.333333333333334</v>
      </c>
      <c r="K4" s="54">
        <v>17.975048000000001</v>
      </c>
    </row>
    <row r="5" spans="1:12" s="64" customFormat="1" ht="17.100000000000001" customHeight="1" x14ac:dyDescent="0.2">
      <c r="A5" s="62">
        <v>2</v>
      </c>
      <c r="B5" s="62">
        <v>2</v>
      </c>
      <c r="C5" s="62">
        <v>53</v>
      </c>
      <c r="D5" s="63" t="s">
        <v>369</v>
      </c>
      <c r="E5" s="54">
        <v>14</v>
      </c>
      <c r="F5" s="54">
        <v>5</v>
      </c>
      <c r="G5" s="54">
        <v>65</v>
      </c>
      <c r="H5" s="54">
        <v>1587</v>
      </c>
      <c r="I5" s="1">
        <v>33</v>
      </c>
      <c r="J5" s="50">
        <v>1</v>
      </c>
      <c r="K5" s="54">
        <v>18.984065000000001</v>
      </c>
    </row>
    <row r="6" spans="1:12" s="64" customFormat="1" ht="17.100000000000001" customHeight="1" x14ac:dyDescent="0.2">
      <c r="A6" s="62">
        <v>3</v>
      </c>
      <c r="B6" s="62">
        <v>3</v>
      </c>
      <c r="C6" s="62">
        <v>21</v>
      </c>
      <c r="D6" s="63" t="s">
        <v>338</v>
      </c>
      <c r="E6" s="54">
        <v>16</v>
      </c>
      <c r="F6" s="54">
        <v>4</v>
      </c>
      <c r="G6" s="54">
        <v>52</v>
      </c>
      <c r="H6" s="54">
        <v>2193</v>
      </c>
      <c r="I6" s="1">
        <v>45</v>
      </c>
      <c r="J6" s="50">
        <v>11</v>
      </c>
      <c r="K6" s="54">
        <v>19.978017999999999</v>
      </c>
      <c r="L6" s="65"/>
    </row>
    <row r="7" spans="1:12" s="64" customFormat="1" ht="17.100000000000001" customHeight="1" x14ac:dyDescent="0.2">
      <c r="A7" s="62">
        <v>4</v>
      </c>
      <c r="B7" s="62">
        <v>4</v>
      </c>
      <c r="C7" s="62">
        <v>19</v>
      </c>
      <c r="D7" s="63" t="s">
        <v>336</v>
      </c>
      <c r="E7" s="54">
        <v>11</v>
      </c>
      <c r="F7" s="54">
        <v>9</v>
      </c>
      <c r="G7" s="54">
        <v>59</v>
      </c>
      <c r="H7" s="54">
        <v>1731</v>
      </c>
      <c r="I7" s="1">
        <v>36</v>
      </c>
      <c r="J7" s="50">
        <v>1</v>
      </c>
      <c r="K7" s="54">
        <v>19.982631000000001</v>
      </c>
      <c r="L7" s="65"/>
    </row>
    <row r="8" spans="1:12" s="64" customFormat="1" ht="17.100000000000001" customHeight="1" x14ac:dyDescent="0.2">
      <c r="A8" s="62">
        <v>5</v>
      </c>
      <c r="B8" s="62">
        <v>5</v>
      </c>
      <c r="C8" s="62">
        <v>29</v>
      </c>
      <c r="D8" s="63" t="s">
        <v>346</v>
      </c>
      <c r="E8" s="54">
        <v>15</v>
      </c>
      <c r="F8" s="54">
        <v>5</v>
      </c>
      <c r="G8" s="54">
        <v>47</v>
      </c>
      <c r="H8" s="54">
        <v>1491</v>
      </c>
      <c r="I8" s="1">
        <v>31</v>
      </c>
      <c r="J8" s="50">
        <v>1</v>
      </c>
      <c r="K8" s="54">
        <v>19.985043000000001</v>
      </c>
      <c r="L8" s="65"/>
    </row>
    <row r="9" spans="1:12" s="64" customFormat="1" ht="17.100000000000001" customHeight="1" x14ac:dyDescent="0.2">
      <c r="A9" s="62">
        <v>6</v>
      </c>
      <c r="B9" s="62">
        <v>6</v>
      </c>
      <c r="C9" s="62">
        <v>49</v>
      </c>
      <c r="D9" s="63" t="s">
        <v>366</v>
      </c>
      <c r="E9" s="54">
        <v>17</v>
      </c>
      <c r="F9" s="54">
        <v>4</v>
      </c>
      <c r="G9" s="54">
        <v>45</v>
      </c>
      <c r="H9" s="54">
        <v>2388</v>
      </c>
      <c r="I9" s="1">
        <v>49</v>
      </c>
      <c r="J9" s="50">
        <v>12</v>
      </c>
      <c r="K9" s="54">
        <v>20.976075000000002</v>
      </c>
    </row>
    <row r="10" spans="1:12" s="64" customFormat="1" ht="17.100000000000001" customHeight="1" x14ac:dyDescent="0.2">
      <c r="A10" s="62">
        <v>7</v>
      </c>
      <c r="B10" s="62">
        <v>7</v>
      </c>
      <c r="C10" s="62">
        <v>48</v>
      </c>
      <c r="D10" s="63" t="s">
        <v>365</v>
      </c>
      <c r="E10" s="54">
        <v>13</v>
      </c>
      <c r="F10" s="54">
        <v>8</v>
      </c>
      <c r="G10" s="54">
        <v>45</v>
      </c>
      <c r="H10" s="54">
        <v>1620</v>
      </c>
      <c r="I10" s="1">
        <v>33</v>
      </c>
      <c r="J10" s="50">
        <v>12</v>
      </c>
      <c r="K10" s="54">
        <v>20.983754999999999</v>
      </c>
    </row>
    <row r="11" spans="1:12" s="64" customFormat="1" ht="18.75" customHeight="1" x14ac:dyDescent="0.2">
      <c r="A11" s="62">
        <v>8</v>
      </c>
      <c r="B11" s="62">
        <v>8</v>
      </c>
      <c r="C11" s="62">
        <v>6</v>
      </c>
      <c r="D11" s="63" t="s">
        <v>323</v>
      </c>
      <c r="E11" s="54">
        <v>11</v>
      </c>
      <c r="F11" s="54">
        <v>11</v>
      </c>
      <c r="G11" s="54">
        <v>50</v>
      </c>
      <c r="H11" s="54">
        <v>2066</v>
      </c>
      <c r="I11" s="1">
        <v>43</v>
      </c>
      <c r="J11" s="50">
        <v>0.66666666666666663</v>
      </c>
      <c r="K11" s="54">
        <v>21.979289999999999</v>
      </c>
    </row>
    <row r="12" spans="1:12" s="64" customFormat="1" ht="17.100000000000001" customHeight="1" x14ac:dyDescent="0.2">
      <c r="A12" s="62">
        <v>9</v>
      </c>
      <c r="B12" s="62">
        <v>9</v>
      </c>
      <c r="C12" s="62">
        <v>36</v>
      </c>
      <c r="D12" s="63" t="s">
        <v>353</v>
      </c>
      <c r="E12" s="54">
        <v>14</v>
      </c>
      <c r="F12" s="54">
        <v>8</v>
      </c>
      <c r="G12" s="54">
        <v>36</v>
      </c>
      <c r="H12" s="54">
        <v>1160</v>
      </c>
      <c r="I12" s="1">
        <v>24</v>
      </c>
      <c r="J12" s="50">
        <v>2.6666666666666665</v>
      </c>
      <c r="K12" s="54">
        <v>21.988363999999997</v>
      </c>
    </row>
    <row r="13" spans="1:12" s="64" customFormat="1" ht="17.100000000000001" customHeight="1" x14ac:dyDescent="0.2">
      <c r="A13" s="62">
        <v>10</v>
      </c>
      <c r="B13" s="62">
        <v>10</v>
      </c>
      <c r="C13" s="62">
        <v>13</v>
      </c>
      <c r="D13" s="63" t="s">
        <v>330</v>
      </c>
      <c r="E13" s="54">
        <v>11</v>
      </c>
      <c r="F13" s="54">
        <v>12</v>
      </c>
      <c r="G13" s="54">
        <v>58</v>
      </c>
      <c r="H13" s="54">
        <v>2486</v>
      </c>
      <c r="I13" s="1">
        <v>51</v>
      </c>
      <c r="J13" s="50">
        <v>12.666666666666666</v>
      </c>
      <c r="K13" s="54">
        <v>22.975082</v>
      </c>
    </row>
    <row r="14" spans="1:12" s="64" customFormat="1" ht="17.100000000000001" customHeight="1" x14ac:dyDescent="0.2">
      <c r="A14" s="62">
        <v>11</v>
      </c>
      <c r="B14" s="62">
        <v>11</v>
      </c>
      <c r="C14" s="62">
        <v>10</v>
      </c>
      <c r="D14" s="63" t="s">
        <v>327</v>
      </c>
      <c r="E14" s="54">
        <v>14</v>
      </c>
      <c r="F14" s="54">
        <v>11</v>
      </c>
      <c r="G14" s="54">
        <v>62</v>
      </c>
      <c r="H14" s="54">
        <v>2428</v>
      </c>
      <c r="I14" s="1">
        <v>50</v>
      </c>
      <c r="J14" s="50">
        <v>9.3333333333333339</v>
      </c>
      <c r="K14" s="54">
        <v>24.975657999999999</v>
      </c>
      <c r="L14" s="65"/>
    </row>
    <row r="15" spans="1:12" s="64" customFormat="1" ht="17.100000000000001" customHeight="1" x14ac:dyDescent="0.2">
      <c r="A15" s="62">
        <v>12</v>
      </c>
      <c r="B15" s="62">
        <v>12</v>
      </c>
      <c r="C15" s="62">
        <v>5</v>
      </c>
      <c r="D15" s="63" t="s">
        <v>322</v>
      </c>
      <c r="E15" s="54">
        <v>11</v>
      </c>
      <c r="F15" s="54">
        <v>14</v>
      </c>
      <c r="G15" s="54">
        <v>36</v>
      </c>
      <c r="H15" s="54">
        <v>1688</v>
      </c>
      <c r="I15" s="1">
        <v>35</v>
      </c>
      <c r="J15" s="50">
        <v>2.6666666666666665</v>
      </c>
      <c r="K15" s="54">
        <v>24.983083999999998</v>
      </c>
    </row>
    <row r="16" spans="1:12" s="64" customFormat="1" ht="17.100000000000001" customHeight="1" x14ac:dyDescent="0.2">
      <c r="A16" s="62">
        <v>13</v>
      </c>
      <c r="B16" s="62">
        <v>13</v>
      </c>
      <c r="C16" s="62">
        <v>15</v>
      </c>
      <c r="D16" s="63" t="s">
        <v>332</v>
      </c>
      <c r="E16" s="54">
        <v>12</v>
      </c>
      <c r="F16" s="54">
        <v>13</v>
      </c>
      <c r="G16" s="54">
        <v>68</v>
      </c>
      <c r="H16" s="54">
        <v>1675</v>
      </c>
      <c r="I16" s="1">
        <v>34</v>
      </c>
      <c r="J16" s="50">
        <v>14.333333333333334</v>
      </c>
      <c r="K16" s="54">
        <v>24.983182000000003</v>
      </c>
      <c r="L16" s="65"/>
    </row>
    <row r="17" spans="1:12" s="64" customFormat="1" ht="17.100000000000001" customHeight="1" x14ac:dyDescent="0.2">
      <c r="A17" s="62">
        <v>14</v>
      </c>
      <c r="B17" s="62">
        <v>14</v>
      </c>
      <c r="C17" s="62">
        <v>50</v>
      </c>
      <c r="D17" s="63" t="s">
        <v>367</v>
      </c>
      <c r="E17" s="54">
        <v>18</v>
      </c>
      <c r="F17" s="54">
        <v>8</v>
      </c>
      <c r="G17" s="54">
        <v>33</v>
      </c>
      <c r="H17" s="54">
        <v>2028</v>
      </c>
      <c r="I17" s="1">
        <v>42</v>
      </c>
      <c r="J17" s="50">
        <v>4</v>
      </c>
      <c r="K17" s="54">
        <v>25.979687000000002</v>
      </c>
    </row>
    <row r="18" spans="1:12" s="64" customFormat="1" ht="17.100000000000001" customHeight="1" x14ac:dyDescent="0.2">
      <c r="A18" s="62">
        <v>15</v>
      </c>
      <c r="B18" s="62">
        <v>15</v>
      </c>
      <c r="C18" s="62">
        <v>25</v>
      </c>
      <c r="D18" s="63" t="s">
        <v>342</v>
      </c>
      <c r="E18" s="54">
        <v>12</v>
      </c>
      <c r="F18" s="54">
        <v>14</v>
      </c>
      <c r="G18" s="54">
        <v>46</v>
      </c>
      <c r="H18" s="54">
        <v>1842</v>
      </c>
      <c r="I18" s="1">
        <v>38</v>
      </c>
      <c r="J18" s="50">
        <v>6</v>
      </c>
      <c r="K18" s="54">
        <v>25.981534</v>
      </c>
    </row>
    <row r="19" spans="1:12" s="64" customFormat="1" ht="17.100000000000001" customHeight="1" x14ac:dyDescent="0.2">
      <c r="A19" s="62">
        <v>16</v>
      </c>
      <c r="B19" s="62">
        <v>16</v>
      </c>
      <c r="C19" s="62">
        <v>37</v>
      </c>
      <c r="D19" s="63" t="s">
        <v>354</v>
      </c>
      <c r="E19" s="54">
        <v>12</v>
      </c>
      <c r="F19" s="54">
        <v>14</v>
      </c>
      <c r="G19" s="54">
        <v>51</v>
      </c>
      <c r="H19" s="54">
        <v>1180</v>
      </c>
      <c r="I19" s="1">
        <v>24</v>
      </c>
      <c r="J19" s="50">
        <v>9.3333333333333339</v>
      </c>
      <c r="K19" s="54">
        <v>25.988149</v>
      </c>
    </row>
    <row r="20" spans="1:12" s="64" customFormat="1" ht="17.100000000000001" customHeight="1" x14ac:dyDescent="0.2">
      <c r="A20" s="62">
        <v>17</v>
      </c>
      <c r="B20" s="62">
        <v>17</v>
      </c>
      <c r="C20" s="62">
        <v>54</v>
      </c>
      <c r="D20" s="63" t="s">
        <v>370</v>
      </c>
      <c r="E20" s="54">
        <v>19</v>
      </c>
      <c r="F20" s="54">
        <v>7</v>
      </c>
      <c r="G20" s="54">
        <v>65</v>
      </c>
      <c r="H20" s="54">
        <v>1038</v>
      </c>
      <c r="I20" s="1">
        <v>21</v>
      </c>
      <c r="J20" s="50">
        <v>10</v>
      </c>
      <c r="K20" s="54">
        <v>25.989554999999999</v>
      </c>
    </row>
    <row r="21" spans="1:12" s="64" customFormat="1" ht="17.100000000000001" customHeight="1" x14ac:dyDescent="0.2">
      <c r="A21" s="62">
        <v>18</v>
      </c>
      <c r="B21" s="62">
        <v>18</v>
      </c>
      <c r="C21" s="62">
        <v>2</v>
      </c>
      <c r="D21" s="63" t="s">
        <v>319</v>
      </c>
      <c r="E21" s="54">
        <v>13</v>
      </c>
      <c r="F21" s="54">
        <v>14</v>
      </c>
      <c r="G21" s="54">
        <v>53</v>
      </c>
      <c r="H21" s="54">
        <v>3261</v>
      </c>
      <c r="I21" s="1">
        <v>67</v>
      </c>
      <c r="J21" s="50">
        <v>15</v>
      </c>
      <c r="K21" s="54">
        <v>26.967337000000001</v>
      </c>
    </row>
    <row r="22" spans="1:12" s="64" customFormat="1" ht="17.100000000000001" customHeight="1" x14ac:dyDescent="0.2">
      <c r="A22" s="62">
        <v>19</v>
      </c>
      <c r="B22" s="62">
        <v>19</v>
      </c>
      <c r="C22" s="62">
        <v>45</v>
      </c>
      <c r="D22" s="63" t="s">
        <v>362</v>
      </c>
      <c r="E22" s="54">
        <v>17</v>
      </c>
      <c r="F22" s="54">
        <v>10</v>
      </c>
      <c r="G22" s="54">
        <v>68</v>
      </c>
      <c r="H22" s="54">
        <v>2459</v>
      </c>
      <c r="I22" s="1">
        <v>51</v>
      </c>
      <c r="J22" s="50">
        <v>3.6666666666666665</v>
      </c>
      <c r="K22" s="54">
        <v>26.975342000000001</v>
      </c>
      <c r="L22" s="65"/>
    </row>
    <row r="23" spans="1:12" s="64" customFormat="1" ht="17.100000000000001" customHeight="1" x14ac:dyDescent="0.2">
      <c r="A23" s="62">
        <v>20</v>
      </c>
      <c r="B23" s="62">
        <v>20</v>
      </c>
      <c r="C23" s="62">
        <v>41</v>
      </c>
      <c r="D23" s="63" t="s">
        <v>358</v>
      </c>
      <c r="E23" s="54">
        <v>16</v>
      </c>
      <c r="F23" s="54">
        <v>11</v>
      </c>
      <c r="G23" s="54">
        <v>59</v>
      </c>
      <c r="H23" s="54">
        <v>2258</v>
      </c>
      <c r="I23" s="1">
        <v>47</v>
      </c>
      <c r="J23" s="50">
        <v>0.66666666666666663</v>
      </c>
      <c r="K23" s="54">
        <v>26.977360999999998</v>
      </c>
    </row>
    <row r="24" spans="1:12" s="64" customFormat="1" ht="17.100000000000001" customHeight="1" x14ac:dyDescent="0.2">
      <c r="A24" s="62">
        <v>21</v>
      </c>
      <c r="B24" s="62">
        <v>21</v>
      </c>
      <c r="C24" s="62">
        <v>32</v>
      </c>
      <c r="D24" s="63" t="s">
        <v>349</v>
      </c>
      <c r="E24" s="54">
        <v>14</v>
      </c>
      <c r="F24" s="54">
        <v>13</v>
      </c>
      <c r="G24" s="54">
        <v>59</v>
      </c>
      <c r="H24" s="54">
        <v>2006</v>
      </c>
      <c r="I24" s="1">
        <v>41</v>
      </c>
      <c r="J24" s="50">
        <v>12.666666666666666</v>
      </c>
      <c r="K24" s="54">
        <v>26.979880999999999</v>
      </c>
    </row>
    <row r="25" spans="1:12" s="65" customFormat="1" ht="17.100000000000001" customHeight="1" x14ac:dyDescent="0.2">
      <c r="A25" s="62">
        <v>22</v>
      </c>
      <c r="B25" s="62">
        <v>22</v>
      </c>
      <c r="C25" s="62">
        <v>23</v>
      </c>
      <c r="D25" s="63" t="s">
        <v>340</v>
      </c>
      <c r="E25" s="54">
        <v>12</v>
      </c>
      <c r="F25" s="54">
        <v>15</v>
      </c>
      <c r="G25" s="54">
        <v>42</v>
      </c>
      <c r="H25" s="54">
        <v>1577</v>
      </c>
      <c r="I25" s="1">
        <v>32</v>
      </c>
      <c r="J25" s="50">
        <v>13.666666666666666</v>
      </c>
      <c r="K25" s="54">
        <v>26.984188</v>
      </c>
      <c r="L25" s="64"/>
    </row>
    <row r="26" spans="1:12" s="64" customFormat="1" ht="17.100000000000001" customHeight="1" x14ac:dyDescent="0.2">
      <c r="A26" s="62">
        <v>23</v>
      </c>
      <c r="B26" s="62">
        <v>23</v>
      </c>
      <c r="C26" s="62">
        <v>30</v>
      </c>
      <c r="D26" s="63" t="s">
        <v>347</v>
      </c>
      <c r="E26" s="54">
        <v>12</v>
      </c>
      <c r="F26" s="54">
        <v>15</v>
      </c>
      <c r="G26" s="54">
        <v>61</v>
      </c>
      <c r="H26" s="54">
        <v>1516</v>
      </c>
      <c r="I26" s="1">
        <v>31</v>
      </c>
      <c r="J26" s="50">
        <v>9.3333333333333339</v>
      </c>
      <c r="K26" s="54">
        <v>26.984779</v>
      </c>
      <c r="L26" s="65"/>
    </row>
    <row r="27" spans="1:12" s="64" customFormat="1" ht="17.100000000000001" customHeight="1" x14ac:dyDescent="0.2">
      <c r="A27" s="62">
        <v>24</v>
      </c>
      <c r="B27" s="62">
        <v>24</v>
      </c>
      <c r="C27" s="62">
        <v>1</v>
      </c>
      <c r="D27" s="63" t="s">
        <v>318</v>
      </c>
      <c r="E27" s="54">
        <v>15</v>
      </c>
      <c r="F27" s="54">
        <v>13</v>
      </c>
      <c r="G27" s="54">
        <v>53</v>
      </c>
      <c r="H27" s="54">
        <v>3185</v>
      </c>
      <c r="I27" s="1">
        <v>66</v>
      </c>
      <c r="J27" s="50">
        <v>5.666666666666667</v>
      </c>
      <c r="K27" s="54">
        <v>27.968097</v>
      </c>
    </row>
    <row r="28" spans="1:12" s="64" customFormat="1" ht="17.100000000000001" customHeight="1" x14ac:dyDescent="0.2">
      <c r="A28" s="62">
        <v>25</v>
      </c>
      <c r="B28" s="62">
        <v>25</v>
      </c>
      <c r="C28" s="62">
        <v>34</v>
      </c>
      <c r="D28" s="63" t="s">
        <v>351</v>
      </c>
      <c r="E28" s="54">
        <v>13</v>
      </c>
      <c r="F28" s="54">
        <v>16</v>
      </c>
      <c r="G28" s="54">
        <v>41</v>
      </c>
      <c r="H28" s="54">
        <v>1567</v>
      </c>
      <c r="I28" s="1">
        <v>32</v>
      </c>
      <c r="J28" s="50">
        <v>10.333333333333334</v>
      </c>
      <c r="K28" s="54">
        <v>28.984289</v>
      </c>
    </row>
    <row r="29" spans="1:12" s="64" customFormat="1" ht="17.100000000000001" customHeight="1" x14ac:dyDescent="0.2">
      <c r="A29" s="62">
        <v>26</v>
      </c>
      <c r="B29" s="62">
        <v>26</v>
      </c>
      <c r="C29" s="62">
        <v>52</v>
      </c>
      <c r="D29" s="63" t="s">
        <v>368</v>
      </c>
      <c r="E29" s="54">
        <v>16</v>
      </c>
      <c r="F29" s="54">
        <v>13</v>
      </c>
      <c r="G29" s="54">
        <v>62</v>
      </c>
      <c r="H29" s="54">
        <v>1403</v>
      </c>
      <c r="I29" s="1">
        <v>29</v>
      </c>
      <c r="J29" s="50">
        <v>3.6666666666666665</v>
      </c>
      <c r="K29" s="54">
        <v>28.985907999999998</v>
      </c>
      <c r="L29" s="65"/>
    </row>
    <row r="30" spans="1:12" s="64" customFormat="1" ht="17.100000000000001" customHeight="1" x14ac:dyDescent="0.2">
      <c r="A30" s="62">
        <v>27</v>
      </c>
      <c r="B30" s="62">
        <v>27</v>
      </c>
      <c r="C30" s="62">
        <v>9</v>
      </c>
      <c r="D30" s="63" t="s">
        <v>326</v>
      </c>
      <c r="E30" s="54">
        <v>13</v>
      </c>
      <c r="F30" s="54">
        <v>17</v>
      </c>
      <c r="G30" s="54">
        <v>43</v>
      </c>
      <c r="H30" s="54">
        <v>2210</v>
      </c>
      <c r="I30" s="1">
        <v>46</v>
      </c>
      <c r="J30" s="50">
        <v>0.66666666666666663</v>
      </c>
      <c r="K30" s="54">
        <v>29.977857</v>
      </c>
      <c r="L30" s="65"/>
    </row>
    <row r="31" spans="1:12" s="64" customFormat="1" ht="17.100000000000001" customHeight="1" x14ac:dyDescent="0.2">
      <c r="A31" s="62">
        <v>28</v>
      </c>
      <c r="B31" s="62">
        <v>28</v>
      </c>
      <c r="C31" s="62">
        <v>22</v>
      </c>
      <c r="D31" s="63" t="s">
        <v>339</v>
      </c>
      <c r="E31" s="54">
        <v>17</v>
      </c>
      <c r="F31" s="54">
        <v>13</v>
      </c>
      <c r="G31" s="54">
        <v>79</v>
      </c>
      <c r="H31" s="54">
        <v>1855</v>
      </c>
      <c r="I31" s="1">
        <v>38</v>
      </c>
      <c r="J31" s="50">
        <v>10.333333333333334</v>
      </c>
      <c r="K31" s="54">
        <v>29.981370999999999</v>
      </c>
    </row>
    <row r="32" spans="1:12" s="64" customFormat="1" ht="17.100000000000001" customHeight="1" x14ac:dyDescent="0.2">
      <c r="A32" s="62">
        <v>29</v>
      </c>
      <c r="B32" s="62">
        <v>29</v>
      </c>
      <c r="C32" s="62">
        <v>17</v>
      </c>
      <c r="D32" s="63" t="s">
        <v>334</v>
      </c>
      <c r="E32" s="54">
        <v>15</v>
      </c>
      <c r="F32" s="54">
        <v>15</v>
      </c>
      <c r="G32" s="54">
        <v>58</v>
      </c>
      <c r="H32" s="54">
        <v>1825</v>
      </c>
      <c r="I32" s="1">
        <v>38</v>
      </c>
      <c r="J32" s="50">
        <v>0.33333333333333331</v>
      </c>
      <c r="K32" s="54">
        <v>29.981692000000002</v>
      </c>
    </row>
    <row r="33" spans="1:12" s="64" customFormat="1" ht="17.100000000000001" customHeight="1" x14ac:dyDescent="0.2">
      <c r="A33" s="62">
        <v>30</v>
      </c>
      <c r="B33" s="62">
        <v>30</v>
      </c>
      <c r="C33" s="62">
        <v>33</v>
      </c>
      <c r="D33" s="63" t="s">
        <v>350</v>
      </c>
      <c r="E33" s="54">
        <v>17</v>
      </c>
      <c r="F33" s="54">
        <v>13</v>
      </c>
      <c r="G33" s="54">
        <v>50</v>
      </c>
      <c r="H33" s="54">
        <v>1504</v>
      </c>
      <c r="I33" s="1">
        <v>31</v>
      </c>
      <c r="J33" s="50">
        <v>5.333333333333333</v>
      </c>
      <c r="K33" s="54">
        <v>29.984909999999999</v>
      </c>
      <c r="L33" s="65"/>
    </row>
    <row r="34" spans="1:12" s="65" customFormat="1" ht="17.100000000000001" customHeight="1" x14ac:dyDescent="0.2">
      <c r="A34" s="62">
        <v>31</v>
      </c>
      <c r="B34" s="62">
        <v>31</v>
      </c>
      <c r="C34" s="62">
        <v>28</v>
      </c>
      <c r="D34" s="63" t="s">
        <v>345</v>
      </c>
      <c r="E34" s="54">
        <v>15</v>
      </c>
      <c r="F34" s="54">
        <v>15</v>
      </c>
      <c r="G34" s="54">
        <v>40</v>
      </c>
      <c r="H34" s="54">
        <v>1267</v>
      </c>
      <c r="I34" s="1">
        <v>26</v>
      </c>
      <c r="J34" s="50">
        <v>6.333333333333333</v>
      </c>
      <c r="K34" s="54">
        <v>29.987290000000002</v>
      </c>
      <c r="L34" s="64"/>
    </row>
    <row r="35" spans="1:12" s="64" customFormat="1" ht="17.100000000000001" customHeight="1" x14ac:dyDescent="0.2">
      <c r="A35" s="62">
        <v>32</v>
      </c>
      <c r="B35" s="62">
        <v>32</v>
      </c>
      <c r="C35" s="62">
        <v>14</v>
      </c>
      <c r="D35" s="63" t="s">
        <v>331</v>
      </c>
      <c r="E35" s="54">
        <v>11</v>
      </c>
      <c r="F35" s="54">
        <v>20</v>
      </c>
      <c r="G35" s="54">
        <v>54</v>
      </c>
      <c r="H35" s="54">
        <v>1527</v>
      </c>
      <c r="I35" s="1">
        <v>31</v>
      </c>
      <c r="J35" s="50">
        <v>13</v>
      </c>
      <c r="K35" s="54">
        <v>30.984676</v>
      </c>
    </row>
    <row r="36" spans="1:12" s="64" customFormat="1" ht="17.100000000000001" customHeight="1" x14ac:dyDescent="0.2">
      <c r="A36" s="62">
        <v>33</v>
      </c>
      <c r="B36" s="62">
        <v>33</v>
      </c>
      <c r="C36" s="62">
        <v>47</v>
      </c>
      <c r="D36" s="63" t="s">
        <v>364</v>
      </c>
      <c r="E36" s="54">
        <v>15</v>
      </c>
      <c r="F36" s="54">
        <v>16</v>
      </c>
      <c r="G36" s="54">
        <v>48</v>
      </c>
      <c r="H36" s="54">
        <v>1452</v>
      </c>
      <c r="I36" s="1">
        <v>30</v>
      </c>
      <c r="J36" s="50">
        <v>4</v>
      </c>
      <c r="K36" s="54">
        <v>30.985431999999999</v>
      </c>
    </row>
    <row r="37" spans="1:12" s="64" customFormat="1" ht="17.100000000000001" customHeight="1" x14ac:dyDescent="0.2">
      <c r="A37" s="62">
        <v>34</v>
      </c>
      <c r="B37" s="62">
        <v>34</v>
      </c>
      <c r="C37" s="62">
        <v>42</v>
      </c>
      <c r="D37" s="63" t="s">
        <v>359</v>
      </c>
      <c r="E37" s="54">
        <v>19</v>
      </c>
      <c r="F37" s="54">
        <v>12</v>
      </c>
      <c r="G37" s="54">
        <v>26</v>
      </c>
      <c r="H37" s="54">
        <v>1287</v>
      </c>
      <c r="I37" s="1">
        <v>26</v>
      </c>
      <c r="J37" s="50">
        <v>13</v>
      </c>
      <c r="K37" s="54">
        <v>30.987104000000002</v>
      </c>
      <c r="L37" s="65"/>
    </row>
    <row r="38" spans="1:12" s="64" customFormat="1" ht="17.100000000000001" customHeight="1" x14ac:dyDescent="0.2">
      <c r="A38" s="62">
        <v>35</v>
      </c>
      <c r="B38" s="62">
        <v>35</v>
      </c>
      <c r="C38" s="62">
        <v>7</v>
      </c>
      <c r="D38" s="63" t="s">
        <v>324</v>
      </c>
      <c r="E38" s="54">
        <v>14</v>
      </c>
      <c r="F38" s="54">
        <v>17</v>
      </c>
      <c r="G38" s="54">
        <v>41</v>
      </c>
      <c r="H38" s="54">
        <v>1188</v>
      </c>
      <c r="I38" s="1">
        <v>24</v>
      </c>
      <c r="J38" s="50">
        <v>12</v>
      </c>
      <c r="K38" s="54">
        <v>30.988078999999999</v>
      </c>
    </row>
    <row r="39" spans="1:12" s="65" customFormat="1" ht="17.100000000000001" customHeight="1" x14ac:dyDescent="0.2">
      <c r="A39" s="62">
        <v>36</v>
      </c>
      <c r="B39" s="62">
        <v>36</v>
      </c>
      <c r="C39" s="62">
        <v>4</v>
      </c>
      <c r="D39" s="63" t="s">
        <v>321</v>
      </c>
      <c r="E39" s="54">
        <v>13</v>
      </c>
      <c r="F39" s="54">
        <v>19</v>
      </c>
      <c r="G39" s="54">
        <v>80</v>
      </c>
      <c r="H39" s="54">
        <v>2665</v>
      </c>
      <c r="I39" s="1">
        <v>55</v>
      </c>
      <c r="J39" s="50">
        <v>8.3333333333333339</v>
      </c>
      <c r="K39" s="54">
        <v>31.973269999999999</v>
      </c>
      <c r="L39" s="64"/>
    </row>
    <row r="40" spans="1:12" s="64" customFormat="1" ht="17.100000000000001" customHeight="1" x14ac:dyDescent="0.2">
      <c r="A40" s="62">
        <v>37</v>
      </c>
      <c r="B40" s="62">
        <v>37</v>
      </c>
      <c r="C40" s="62">
        <v>12</v>
      </c>
      <c r="D40" s="63" t="s">
        <v>329</v>
      </c>
      <c r="E40" s="54">
        <v>13</v>
      </c>
      <c r="F40" s="54">
        <v>19</v>
      </c>
      <c r="G40" s="54">
        <v>52</v>
      </c>
      <c r="H40" s="54">
        <v>2414</v>
      </c>
      <c r="I40" s="1">
        <v>50</v>
      </c>
      <c r="J40" s="50">
        <v>4.666666666666667</v>
      </c>
      <c r="K40" s="54">
        <v>31.975808000000001</v>
      </c>
    </row>
    <row r="41" spans="1:12" s="64" customFormat="1" ht="17.100000000000001" customHeight="1" x14ac:dyDescent="0.2">
      <c r="A41" s="62">
        <v>38</v>
      </c>
      <c r="B41" s="62">
        <v>38</v>
      </c>
      <c r="C41" s="62">
        <v>38</v>
      </c>
      <c r="D41" s="63" t="s">
        <v>355</v>
      </c>
      <c r="E41" s="54">
        <v>19</v>
      </c>
      <c r="F41" s="54">
        <v>13</v>
      </c>
      <c r="G41" s="54">
        <v>34</v>
      </c>
      <c r="H41" s="54">
        <v>1294</v>
      </c>
      <c r="I41" s="1">
        <v>26</v>
      </c>
      <c r="J41" s="50">
        <v>15.333333333333334</v>
      </c>
      <c r="K41" s="54">
        <v>31.987026</v>
      </c>
    </row>
    <row r="42" spans="1:12" s="64" customFormat="1" ht="17.100000000000001" customHeight="1" x14ac:dyDescent="0.2">
      <c r="A42" s="62">
        <v>39</v>
      </c>
      <c r="B42" s="62">
        <v>39</v>
      </c>
      <c r="C42" s="62">
        <v>24</v>
      </c>
      <c r="D42" s="63" t="s">
        <v>341</v>
      </c>
      <c r="E42" s="54">
        <v>14</v>
      </c>
      <c r="F42" s="54">
        <v>18</v>
      </c>
      <c r="G42" s="54">
        <v>43</v>
      </c>
      <c r="H42" s="54">
        <v>1076</v>
      </c>
      <c r="I42" s="1">
        <v>22</v>
      </c>
      <c r="J42" s="50">
        <v>6.666666666666667</v>
      </c>
      <c r="K42" s="54">
        <v>31.989196999999997</v>
      </c>
    </row>
    <row r="43" spans="1:12" s="64" customFormat="1" ht="17.100000000000001" customHeight="1" x14ac:dyDescent="0.2">
      <c r="A43" s="62">
        <v>40</v>
      </c>
      <c r="B43" s="62">
        <v>40</v>
      </c>
      <c r="C43" s="62">
        <v>43</v>
      </c>
      <c r="D43" s="63" t="s">
        <v>360</v>
      </c>
      <c r="E43" s="54">
        <v>14</v>
      </c>
      <c r="F43" s="54">
        <v>19</v>
      </c>
      <c r="G43" s="54">
        <v>43</v>
      </c>
      <c r="H43" s="54">
        <v>2339</v>
      </c>
      <c r="I43" s="1">
        <v>48</v>
      </c>
      <c r="J43" s="50">
        <v>11.666666666666666</v>
      </c>
      <c r="K43" s="54">
        <v>32.976567000000003</v>
      </c>
    </row>
    <row r="44" spans="1:12" s="65" customFormat="1" ht="17.100000000000001" customHeight="1" x14ac:dyDescent="0.2">
      <c r="A44" s="62">
        <v>41</v>
      </c>
      <c r="B44" s="62">
        <v>41</v>
      </c>
      <c r="C44" s="62">
        <v>35</v>
      </c>
      <c r="D44" s="63" t="s">
        <v>352</v>
      </c>
      <c r="E44" s="54">
        <v>15</v>
      </c>
      <c r="F44" s="54">
        <v>18</v>
      </c>
      <c r="G44" s="54">
        <v>45</v>
      </c>
      <c r="H44" s="54">
        <v>2159</v>
      </c>
      <c r="I44" s="1">
        <v>44</v>
      </c>
      <c r="J44" s="50">
        <v>15.666666666666666</v>
      </c>
      <c r="K44" s="54">
        <v>32.978364999999997</v>
      </c>
      <c r="L44" s="64"/>
    </row>
    <row r="45" spans="1:12" s="64" customFormat="1" ht="17.100000000000001" customHeight="1" x14ac:dyDescent="0.2">
      <c r="A45" s="62">
        <v>42</v>
      </c>
      <c r="B45" s="62">
        <v>42</v>
      </c>
      <c r="C45" s="62">
        <v>31</v>
      </c>
      <c r="D45" s="63" t="s">
        <v>348</v>
      </c>
      <c r="E45" s="54">
        <v>17</v>
      </c>
      <c r="F45" s="54">
        <v>16</v>
      </c>
      <c r="G45" s="54">
        <v>77</v>
      </c>
      <c r="H45" s="54">
        <v>2155</v>
      </c>
      <c r="I45" s="1">
        <v>44</v>
      </c>
      <c r="J45" s="50">
        <v>14.333333333333334</v>
      </c>
      <c r="K45" s="54">
        <v>32.978373000000005</v>
      </c>
    </row>
    <row r="46" spans="1:12" s="64" customFormat="1" ht="17.100000000000001" customHeight="1" x14ac:dyDescent="0.2">
      <c r="A46" s="62">
        <v>43</v>
      </c>
      <c r="B46" s="62">
        <v>43</v>
      </c>
      <c r="C46" s="62">
        <v>44</v>
      </c>
      <c r="D46" s="63" t="s">
        <v>361</v>
      </c>
      <c r="E46" s="54">
        <v>19</v>
      </c>
      <c r="F46" s="54">
        <v>14</v>
      </c>
      <c r="G46" s="54">
        <v>54</v>
      </c>
      <c r="H46" s="54">
        <v>1330</v>
      </c>
      <c r="I46" s="1">
        <v>27</v>
      </c>
      <c r="J46" s="50">
        <v>11.333333333333334</v>
      </c>
      <c r="K46" s="54">
        <v>32.986646</v>
      </c>
    </row>
    <row r="47" spans="1:12" s="65" customFormat="1" ht="17.100000000000001" customHeight="1" x14ac:dyDescent="0.2">
      <c r="A47" s="62">
        <v>44</v>
      </c>
      <c r="B47" s="62">
        <v>44</v>
      </c>
      <c r="C47" s="62">
        <v>40</v>
      </c>
      <c r="D47" s="63" t="s">
        <v>357</v>
      </c>
      <c r="E47" s="54">
        <v>17</v>
      </c>
      <c r="F47" s="54">
        <v>16</v>
      </c>
      <c r="G47" s="54">
        <v>37</v>
      </c>
      <c r="H47" s="54">
        <v>852</v>
      </c>
      <c r="I47" s="1">
        <v>17</v>
      </c>
      <c r="J47" s="50">
        <v>12</v>
      </c>
      <c r="K47" s="54">
        <v>32.991443000000004</v>
      </c>
    </row>
    <row r="48" spans="1:12" s="64" customFormat="1" ht="17.100000000000001" customHeight="1" x14ac:dyDescent="0.2">
      <c r="A48" s="62">
        <v>45</v>
      </c>
      <c r="B48" s="62">
        <v>45</v>
      </c>
      <c r="C48" s="62">
        <v>27</v>
      </c>
      <c r="D48" s="63" t="s">
        <v>344</v>
      </c>
      <c r="E48" s="54">
        <v>12</v>
      </c>
      <c r="F48" s="54">
        <v>22</v>
      </c>
      <c r="G48" s="54">
        <v>49</v>
      </c>
      <c r="H48" s="54">
        <v>1702</v>
      </c>
      <c r="I48" s="1">
        <v>35</v>
      </c>
      <c r="J48" s="50">
        <v>7.333333333333333</v>
      </c>
      <c r="K48" s="54">
        <v>33.982931000000001</v>
      </c>
    </row>
    <row r="49" spans="1:12" s="64" customFormat="1" ht="17.100000000000001" customHeight="1" x14ac:dyDescent="0.2">
      <c r="A49" s="62">
        <v>46</v>
      </c>
      <c r="B49" s="62">
        <v>46</v>
      </c>
      <c r="C49" s="62">
        <v>3</v>
      </c>
      <c r="D49" s="63" t="s">
        <v>320</v>
      </c>
      <c r="E49" s="54">
        <v>15</v>
      </c>
      <c r="F49" s="54">
        <v>22</v>
      </c>
      <c r="G49" s="54">
        <v>46</v>
      </c>
      <c r="H49" s="54">
        <v>2196</v>
      </c>
      <c r="I49" s="1">
        <v>45</v>
      </c>
      <c r="J49" s="50">
        <v>12</v>
      </c>
      <c r="K49" s="54">
        <v>36.977994000000002</v>
      </c>
    </row>
    <row r="50" spans="1:12" s="65" customFormat="1" ht="17.100000000000001" customHeight="1" x14ac:dyDescent="0.2">
      <c r="A50" s="62">
        <v>47</v>
      </c>
      <c r="B50" s="62">
        <v>47</v>
      </c>
      <c r="C50" s="62">
        <v>18</v>
      </c>
      <c r="D50" s="63" t="s">
        <v>335</v>
      </c>
      <c r="E50" s="54">
        <v>18</v>
      </c>
      <c r="F50" s="54">
        <v>19</v>
      </c>
      <c r="G50" s="54">
        <v>53</v>
      </c>
      <c r="H50" s="54">
        <v>1582</v>
      </c>
      <c r="I50" s="1">
        <v>32</v>
      </c>
      <c r="J50" s="50">
        <v>15.333333333333334</v>
      </c>
      <c r="K50" s="54">
        <v>36.984127000000001</v>
      </c>
    </row>
    <row r="51" spans="1:12" s="64" customFormat="1" ht="17.100000000000001" customHeight="1" x14ac:dyDescent="0.2">
      <c r="A51" s="62">
        <v>48</v>
      </c>
      <c r="B51" s="62">
        <v>48</v>
      </c>
      <c r="C51" s="62">
        <v>20</v>
      </c>
      <c r="D51" s="63" t="s">
        <v>337</v>
      </c>
      <c r="E51" s="54">
        <v>15</v>
      </c>
      <c r="F51" s="54">
        <v>22</v>
      </c>
      <c r="G51" s="54">
        <v>81</v>
      </c>
      <c r="H51" s="54">
        <v>1470</v>
      </c>
      <c r="I51" s="1">
        <v>30</v>
      </c>
      <c r="J51" s="50">
        <v>10</v>
      </c>
      <c r="K51" s="54">
        <v>36.985219000000001</v>
      </c>
    </row>
    <row r="52" spans="1:12" s="64" customFormat="1" ht="17.100000000000001" customHeight="1" x14ac:dyDescent="0.2">
      <c r="A52" s="62">
        <v>49</v>
      </c>
      <c r="B52" s="62">
        <v>49</v>
      </c>
      <c r="C52" s="62">
        <v>11</v>
      </c>
      <c r="D52" s="63" t="s">
        <v>328</v>
      </c>
      <c r="E52" s="54">
        <v>13</v>
      </c>
      <c r="F52" s="54">
        <v>25</v>
      </c>
      <c r="G52" s="54">
        <v>79</v>
      </c>
      <c r="H52" s="54">
        <v>1750</v>
      </c>
      <c r="I52" s="1">
        <v>36</v>
      </c>
      <c r="J52" s="50">
        <v>7.333333333333333</v>
      </c>
      <c r="K52" s="54">
        <v>37.982421000000002</v>
      </c>
    </row>
    <row r="53" spans="1:12" s="64" customFormat="1" ht="17.100000000000001" customHeight="1" x14ac:dyDescent="0.2">
      <c r="A53" s="62">
        <v>50</v>
      </c>
      <c r="B53" s="62">
        <v>50</v>
      </c>
      <c r="C53" s="62">
        <v>16</v>
      </c>
      <c r="D53" s="63" t="s">
        <v>333</v>
      </c>
      <c r="E53" s="54">
        <v>16</v>
      </c>
      <c r="F53" s="54">
        <v>22</v>
      </c>
      <c r="G53" s="54">
        <v>24</v>
      </c>
      <c r="H53" s="54">
        <v>1064</v>
      </c>
      <c r="I53" s="1">
        <v>22</v>
      </c>
      <c r="J53" s="50">
        <v>2.6666666666666665</v>
      </c>
      <c r="K53" s="54">
        <v>37.989335999999994</v>
      </c>
    </row>
    <row r="54" spans="1:12" s="64" customFormat="1" ht="17.100000000000001" customHeight="1" x14ac:dyDescent="0.2">
      <c r="A54" s="62">
        <v>51</v>
      </c>
      <c r="B54" s="62">
        <v>51</v>
      </c>
      <c r="C54" s="62">
        <v>26</v>
      </c>
      <c r="D54" s="63" t="s">
        <v>343</v>
      </c>
      <c r="E54" s="54">
        <v>12</v>
      </c>
      <c r="F54" s="54">
        <v>27</v>
      </c>
      <c r="G54" s="54">
        <v>64</v>
      </c>
      <c r="H54" s="54">
        <v>2092</v>
      </c>
      <c r="I54" s="1">
        <v>43</v>
      </c>
      <c r="J54" s="50">
        <v>9.3333333333333339</v>
      </c>
      <c r="K54" s="54">
        <v>38.979016000000001</v>
      </c>
    </row>
    <row r="55" spans="1:12" s="64" customFormat="1" ht="17.100000000000001" customHeight="1" x14ac:dyDescent="0.2">
      <c r="A55" s="62">
        <v>52</v>
      </c>
      <c r="B55" s="62">
        <v>52</v>
      </c>
      <c r="C55" s="62">
        <v>39</v>
      </c>
      <c r="D55" s="63" t="s">
        <v>356</v>
      </c>
      <c r="E55" s="54">
        <v>15</v>
      </c>
      <c r="F55" s="54">
        <v>25</v>
      </c>
      <c r="G55" s="54">
        <v>21</v>
      </c>
      <c r="H55" s="54">
        <v>1163</v>
      </c>
      <c r="I55" s="1">
        <v>24</v>
      </c>
      <c r="J55" s="50">
        <v>3.6666666666666665</v>
      </c>
      <c r="K55" s="54">
        <v>39.988349000000007</v>
      </c>
    </row>
    <row r="56" spans="1:12" s="64" customFormat="1" ht="17.100000000000001" customHeight="1" x14ac:dyDescent="0.2">
      <c r="A56" s="62">
        <v>53</v>
      </c>
      <c r="B56" s="62">
        <v>53</v>
      </c>
      <c r="C56" s="62">
        <v>51</v>
      </c>
      <c r="D56" s="63" t="s">
        <v>317</v>
      </c>
      <c r="E56" s="54">
        <v>17</v>
      </c>
      <c r="F56" s="54">
        <v>23</v>
      </c>
      <c r="G56" s="54">
        <v>38</v>
      </c>
      <c r="H56" s="54">
        <v>1023</v>
      </c>
      <c r="I56" s="1">
        <v>21</v>
      </c>
      <c r="J56" s="50">
        <v>5</v>
      </c>
      <c r="K56" s="54">
        <v>39.989731999999997</v>
      </c>
    </row>
    <row r="57" spans="1:12" s="65" customFormat="1" ht="17.100000000000001" customHeight="1" x14ac:dyDescent="0.2">
      <c r="A57" s="62">
        <v>54</v>
      </c>
      <c r="B57" s="62">
        <v>54</v>
      </c>
      <c r="C57" s="62">
        <v>46</v>
      </c>
      <c r="D57" s="63" t="s">
        <v>363</v>
      </c>
      <c r="E57" s="54">
        <v>19</v>
      </c>
      <c r="F57" s="54">
        <v>23</v>
      </c>
      <c r="G57" s="54">
        <v>64</v>
      </c>
      <c r="H57" s="54">
        <v>1191</v>
      </c>
      <c r="I57" s="1">
        <v>24</v>
      </c>
      <c r="J57" s="50">
        <v>13</v>
      </c>
      <c r="K57" s="54">
        <v>41.988025999999998</v>
      </c>
      <c r="L57" s="64"/>
    </row>
  </sheetData>
  <mergeCells count="11">
    <mergeCell ref="K2:K3"/>
    <mergeCell ref="B1:D1"/>
    <mergeCell ref="H2:H3"/>
    <mergeCell ref="E1:K1"/>
    <mergeCell ref="A2:A3"/>
    <mergeCell ref="B2:B3"/>
    <mergeCell ref="C2:C3"/>
    <mergeCell ref="D2:D3"/>
    <mergeCell ref="G2:G3"/>
    <mergeCell ref="E2:E3"/>
    <mergeCell ref="F2:F3"/>
  </mergeCells>
  <printOptions horizontalCentered="1" verticalCentered="1"/>
  <pageMargins left="0.23622047244094491" right="0.27559055118110237" top="0.55118110236220474" bottom="0.43307086614173229" header="0.23622047244094491" footer="0.43307086614173229"/>
  <pageSetup paperSize="9" scale="75" orientation="portrait" horizontalDpi="300" verticalDpi="300" copies="1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8"/>
  <sheetViews>
    <sheetView workbookViewId="0">
      <selection sqref="A1:G18"/>
    </sheetView>
  </sheetViews>
  <sheetFormatPr defaultRowHeight="12.75" x14ac:dyDescent="0.2"/>
  <cols>
    <col min="1" max="1" width="10.42578125" style="145" customWidth="1"/>
    <col min="2" max="2" width="11.28515625" hidden="1" customWidth="1"/>
    <col min="3" max="3" width="31.28515625" customWidth="1"/>
    <col min="4" max="4" width="8.5703125" style="145" customWidth="1"/>
    <col min="5" max="5" width="10.7109375" style="145" customWidth="1"/>
    <col min="6" max="6" width="8.85546875" style="145" customWidth="1"/>
    <col min="7" max="7" width="7.42578125" style="146" customWidth="1"/>
  </cols>
  <sheetData>
    <row r="1" spans="1:8" ht="99.95" customHeight="1" x14ac:dyDescent="0.2">
      <c r="A1" s="192" t="s">
        <v>257</v>
      </c>
      <c r="B1" s="193"/>
      <c r="C1" s="194"/>
      <c r="D1" s="180" t="s">
        <v>175</v>
      </c>
      <c r="E1" s="181"/>
      <c r="F1" s="181"/>
      <c r="G1" s="182"/>
      <c r="H1" s="9"/>
    </row>
    <row r="2" spans="1:8" s="38" customFormat="1" ht="22.5" customHeight="1" x14ac:dyDescent="0.2">
      <c r="A2" s="183" t="s">
        <v>15</v>
      </c>
      <c r="B2" s="183" t="s">
        <v>170</v>
      </c>
      <c r="C2" s="185" t="s">
        <v>0</v>
      </c>
      <c r="D2" s="183" t="s">
        <v>19</v>
      </c>
      <c r="E2" s="183" t="s">
        <v>88</v>
      </c>
      <c r="F2" s="41" t="s">
        <v>16</v>
      </c>
      <c r="G2" s="51"/>
    </row>
    <row r="3" spans="1:8" s="38" customFormat="1" ht="19.5" customHeight="1" x14ac:dyDescent="0.2">
      <c r="A3" s="184"/>
      <c r="B3" s="187"/>
      <c r="C3" s="186"/>
      <c r="D3" s="187"/>
      <c r="E3" s="187"/>
      <c r="F3" s="40" t="s">
        <v>86</v>
      </c>
      <c r="G3" s="52" t="s">
        <v>87</v>
      </c>
    </row>
    <row r="4" spans="1:8" s="64" customFormat="1" ht="17.100000000000001" customHeight="1" x14ac:dyDescent="0.2">
      <c r="A4" s="62">
        <v>1</v>
      </c>
      <c r="B4" s="62">
        <v>10</v>
      </c>
      <c r="C4" s="63" t="s">
        <v>241</v>
      </c>
      <c r="D4" s="62">
        <v>153</v>
      </c>
      <c r="E4" s="62">
        <v>6764</v>
      </c>
      <c r="F4" s="1">
        <v>140</v>
      </c>
      <c r="G4" s="50">
        <v>14.666666666666666</v>
      </c>
    </row>
    <row r="5" spans="1:8" s="64" customFormat="1" ht="17.100000000000001" customHeight="1" x14ac:dyDescent="0.2">
      <c r="A5" s="62">
        <v>2</v>
      </c>
      <c r="B5" s="62">
        <v>12</v>
      </c>
      <c r="C5" s="63" t="s">
        <v>309</v>
      </c>
      <c r="D5" s="62">
        <v>122</v>
      </c>
      <c r="E5" s="62">
        <v>5604</v>
      </c>
      <c r="F5" s="1">
        <v>116</v>
      </c>
      <c r="G5" s="50">
        <v>12</v>
      </c>
    </row>
    <row r="6" spans="1:8" s="64" customFormat="1" ht="17.100000000000001" customHeight="1" x14ac:dyDescent="0.2">
      <c r="A6" s="62">
        <v>3</v>
      </c>
      <c r="B6" s="62">
        <v>7</v>
      </c>
      <c r="C6" s="63" t="s">
        <v>263</v>
      </c>
      <c r="D6" s="62">
        <v>120</v>
      </c>
      <c r="E6" s="62">
        <v>5323</v>
      </c>
      <c r="F6" s="1">
        <v>110</v>
      </c>
      <c r="G6" s="50">
        <v>14.333333333333334</v>
      </c>
      <c r="H6" s="65"/>
    </row>
    <row r="7" spans="1:8" s="64" customFormat="1" ht="17.100000000000001" customHeight="1" x14ac:dyDescent="0.2">
      <c r="A7" s="62">
        <v>4</v>
      </c>
      <c r="B7" s="62">
        <v>13</v>
      </c>
      <c r="C7" s="63" t="s">
        <v>308</v>
      </c>
      <c r="D7" s="62">
        <v>149</v>
      </c>
      <c r="E7" s="62">
        <v>4970</v>
      </c>
      <c r="F7" s="1">
        <v>103</v>
      </c>
      <c r="G7" s="50">
        <v>8.6666666666666661</v>
      </c>
      <c r="H7" s="65"/>
    </row>
    <row r="8" spans="1:8" s="64" customFormat="1" ht="17.100000000000001" customHeight="1" x14ac:dyDescent="0.2">
      <c r="A8" s="62">
        <v>5</v>
      </c>
      <c r="B8" s="62">
        <v>8</v>
      </c>
      <c r="C8" s="63" t="s">
        <v>310</v>
      </c>
      <c r="D8" s="62">
        <v>147</v>
      </c>
      <c r="E8" s="62">
        <v>4853</v>
      </c>
      <c r="F8" s="1">
        <v>101</v>
      </c>
      <c r="G8" s="50">
        <v>1.6666666666666667</v>
      </c>
      <c r="H8" s="65"/>
    </row>
    <row r="9" spans="1:8" s="64" customFormat="1" ht="17.100000000000001" customHeight="1" x14ac:dyDescent="0.2">
      <c r="A9" s="62">
        <v>6</v>
      </c>
      <c r="B9" s="62">
        <v>11</v>
      </c>
      <c r="C9" s="63" t="s">
        <v>307</v>
      </c>
      <c r="D9" s="62">
        <v>136</v>
      </c>
      <c r="E9" s="62">
        <v>4591</v>
      </c>
      <c r="F9" s="1">
        <v>95</v>
      </c>
      <c r="G9" s="50">
        <v>10.333333333333334</v>
      </c>
    </row>
    <row r="10" spans="1:8" s="64" customFormat="1" ht="17.100000000000001" customHeight="1" x14ac:dyDescent="0.2">
      <c r="A10" s="62">
        <v>7</v>
      </c>
      <c r="B10" s="62">
        <v>5</v>
      </c>
      <c r="C10" s="63" t="s">
        <v>262</v>
      </c>
      <c r="D10" s="62">
        <v>119</v>
      </c>
      <c r="E10" s="62">
        <v>4423</v>
      </c>
      <c r="F10" s="1">
        <v>92</v>
      </c>
      <c r="G10" s="50">
        <v>2.3333333333333335</v>
      </c>
    </row>
    <row r="11" spans="1:8" s="64" customFormat="1" ht="18.75" customHeight="1" x14ac:dyDescent="0.2">
      <c r="A11" s="62">
        <v>8</v>
      </c>
      <c r="B11" s="62">
        <v>4</v>
      </c>
      <c r="C11" s="63" t="s">
        <v>240</v>
      </c>
      <c r="D11" s="62">
        <v>116</v>
      </c>
      <c r="E11" s="62">
        <v>4312</v>
      </c>
      <c r="F11" s="1">
        <v>89</v>
      </c>
      <c r="G11" s="50">
        <v>13.333333333333334</v>
      </c>
    </row>
    <row r="12" spans="1:8" s="64" customFormat="1" ht="17.100000000000001" customHeight="1" x14ac:dyDescent="0.2">
      <c r="A12" s="62">
        <v>9</v>
      </c>
      <c r="B12" s="62">
        <v>15</v>
      </c>
      <c r="C12" s="63" t="s">
        <v>313</v>
      </c>
      <c r="D12" s="62">
        <v>138</v>
      </c>
      <c r="E12" s="62">
        <v>4120</v>
      </c>
      <c r="F12" s="1">
        <v>85</v>
      </c>
      <c r="G12" s="50">
        <v>13.333333333333334</v>
      </c>
    </row>
    <row r="13" spans="1:8" s="64" customFormat="1" ht="17.100000000000001" customHeight="1" x14ac:dyDescent="0.2">
      <c r="A13" s="62">
        <v>10</v>
      </c>
      <c r="B13" s="62">
        <v>14</v>
      </c>
      <c r="C13" s="63" t="s">
        <v>311</v>
      </c>
      <c r="D13" s="62">
        <v>86</v>
      </c>
      <c r="E13" s="62">
        <v>3866</v>
      </c>
      <c r="F13" s="1">
        <v>80</v>
      </c>
      <c r="G13" s="50">
        <v>8.6666666666666661</v>
      </c>
    </row>
    <row r="14" spans="1:8" s="64" customFormat="1" ht="17.100000000000001" customHeight="1" x14ac:dyDescent="0.2">
      <c r="A14" s="62">
        <v>11</v>
      </c>
      <c r="B14" s="62">
        <v>6</v>
      </c>
      <c r="C14" s="63" t="s">
        <v>158</v>
      </c>
      <c r="D14" s="62">
        <v>93</v>
      </c>
      <c r="E14" s="62">
        <v>3497</v>
      </c>
      <c r="F14" s="1">
        <v>72</v>
      </c>
      <c r="G14" s="50">
        <v>13.666666666666666</v>
      </c>
      <c r="H14" s="65"/>
    </row>
    <row r="15" spans="1:8" s="64" customFormat="1" ht="17.100000000000001" customHeight="1" x14ac:dyDescent="0.2">
      <c r="A15" s="62">
        <v>12</v>
      </c>
      <c r="B15" s="62">
        <v>3</v>
      </c>
      <c r="C15" s="63" t="s">
        <v>261</v>
      </c>
      <c r="D15" s="62">
        <v>139</v>
      </c>
      <c r="E15" s="62">
        <v>3432</v>
      </c>
      <c r="F15" s="1">
        <v>71</v>
      </c>
      <c r="G15" s="50">
        <v>8</v>
      </c>
    </row>
    <row r="16" spans="1:8" s="64" customFormat="1" ht="17.100000000000001" customHeight="1" x14ac:dyDescent="0.2">
      <c r="A16" s="62">
        <v>13</v>
      </c>
      <c r="B16" s="62">
        <v>9</v>
      </c>
      <c r="C16" s="63" t="s">
        <v>264</v>
      </c>
      <c r="D16" s="62">
        <v>115</v>
      </c>
      <c r="E16" s="62">
        <v>3425</v>
      </c>
      <c r="F16" s="1">
        <v>71</v>
      </c>
      <c r="G16" s="50">
        <v>5.666666666666667</v>
      </c>
      <c r="H16" s="65"/>
    </row>
    <row r="17" spans="1:7" s="64" customFormat="1" ht="17.100000000000001" customHeight="1" x14ac:dyDescent="0.2">
      <c r="A17" s="62">
        <v>14</v>
      </c>
      <c r="B17" s="62">
        <v>2</v>
      </c>
      <c r="C17" s="63" t="s">
        <v>260</v>
      </c>
      <c r="D17" s="62">
        <v>98</v>
      </c>
      <c r="E17" s="62">
        <v>3146</v>
      </c>
      <c r="F17" s="1">
        <v>65</v>
      </c>
      <c r="G17" s="50">
        <v>8.6666666666666661</v>
      </c>
    </row>
    <row r="18" spans="1:7" s="64" customFormat="1" ht="17.100000000000001" customHeight="1" x14ac:dyDescent="0.2">
      <c r="A18" s="62">
        <v>15</v>
      </c>
      <c r="B18" s="62">
        <v>1</v>
      </c>
      <c r="C18" s="63" t="s">
        <v>247</v>
      </c>
      <c r="D18" s="62">
        <v>89</v>
      </c>
      <c r="E18" s="62">
        <v>2614</v>
      </c>
      <c r="F18" s="1">
        <v>54</v>
      </c>
      <c r="G18" s="50">
        <v>7.333333333333333</v>
      </c>
    </row>
  </sheetData>
  <mergeCells count="7">
    <mergeCell ref="A2:A3"/>
    <mergeCell ref="B2:B3"/>
    <mergeCell ref="C2:C3"/>
    <mergeCell ref="D2:D3"/>
    <mergeCell ref="A1:C1"/>
    <mergeCell ref="D1:G1"/>
    <mergeCell ref="E2:E3"/>
  </mergeCells>
  <printOptions horizontalCentered="1" verticalCentered="1"/>
  <pageMargins left="0.23622047244094491" right="0.27559055118110237" top="0.55118110236220474" bottom="0.43307086614173229" header="0.23622047244094491" footer="0.43307086614173229"/>
  <pageSetup paperSize="9" scale="120" orientation="landscape" horizontalDpi="300" verticalDpi="300" copies="1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262"/>
  <sheetViews>
    <sheetView topLeftCell="B1" zoomScale="75" workbookViewId="0">
      <selection activeCell="B1" sqref="A1:XFD1048576"/>
    </sheetView>
  </sheetViews>
  <sheetFormatPr defaultRowHeight="12.75" x14ac:dyDescent="0.2"/>
  <cols>
    <col min="1" max="1" width="7.85546875" hidden="1" customWidth="1"/>
    <col min="2" max="2" width="11.42578125" customWidth="1"/>
    <col min="3" max="3" width="31.85546875" style="45" customWidth="1"/>
    <col min="4" max="4" width="8.28515625" customWidth="1"/>
    <col min="5" max="5" width="9.42578125" style="31" customWidth="1"/>
    <col min="6" max="6" width="10.140625" customWidth="1"/>
    <col min="7" max="7" width="9.42578125" style="49" customWidth="1"/>
    <col min="8" max="10" width="9.28515625" customWidth="1"/>
    <col min="11" max="11" width="9" customWidth="1"/>
  </cols>
  <sheetData>
    <row r="1" spans="1:10" ht="72.75" customHeight="1" x14ac:dyDescent="0.2">
      <c r="A1" s="82"/>
      <c r="B1" s="198" t="s">
        <v>252</v>
      </c>
      <c r="C1" s="199"/>
      <c r="D1" s="199"/>
      <c r="E1" s="200"/>
      <c r="F1" s="201" t="s">
        <v>113</v>
      </c>
      <c r="G1" s="202"/>
      <c r="H1" s="202"/>
      <c r="I1" s="202"/>
      <c r="J1" s="203"/>
    </row>
    <row r="2" spans="1:10" ht="27" customHeight="1" x14ac:dyDescent="0.2">
      <c r="A2" s="204" t="s">
        <v>114</v>
      </c>
      <c r="B2" s="206" t="s">
        <v>2</v>
      </c>
      <c r="C2" s="207" t="s">
        <v>23</v>
      </c>
      <c r="D2" s="206" t="s">
        <v>19</v>
      </c>
      <c r="E2" s="209" t="s">
        <v>24</v>
      </c>
      <c r="F2" s="2" t="s">
        <v>16</v>
      </c>
      <c r="G2" s="46"/>
      <c r="H2" s="204" t="s">
        <v>108</v>
      </c>
      <c r="I2" s="204" t="s">
        <v>115</v>
      </c>
      <c r="J2" s="206" t="s">
        <v>25</v>
      </c>
    </row>
    <row r="3" spans="1:10" ht="20.25" customHeight="1" x14ac:dyDescent="0.2">
      <c r="A3" s="205"/>
      <c r="B3" s="205"/>
      <c r="C3" s="208"/>
      <c r="D3" s="205"/>
      <c r="E3" s="210"/>
      <c r="F3" s="6" t="s">
        <v>17</v>
      </c>
      <c r="G3" s="47" t="s">
        <v>18</v>
      </c>
      <c r="H3" s="205"/>
      <c r="I3" s="205"/>
      <c r="J3" s="205"/>
    </row>
    <row r="4" spans="1:10" s="11" customFormat="1" ht="24.95" customHeight="1" x14ac:dyDescent="0.2">
      <c r="A4" s="12">
        <v>1</v>
      </c>
      <c r="B4" s="12">
        <v>2</v>
      </c>
      <c r="C4" s="44" t="s">
        <v>297</v>
      </c>
      <c r="D4" s="12">
        <v>20</v>
      </c>
      <c r="E4" s="12">
        <v>856</v>
      </c>
      <c r="F4" s="12">
        <v>17</v>
      </c>
      <c r="G4" s="48">
        <v>13.333333333333334</v>
      </c>
      <c r="H4" s="12" t="s">
        <v>135</v>
      </c>
      <c r="I4" s="12">
        <v>1</v>
      </c>
      <c r="J4" s="59">
        <v>1</v>
      </c>
    </row>
    <row r="5" spans="1:10" s="11" customFormat="1" ht="24.95" customHeight="1" x14ac:dyDescent="0.2">
      <c r="A5" s="12">
        <v>2</v>
      </c>
      <c r="B5" s="12">
        <v>12</v>
      </c>
      <c r="C5" s="44" t="s">
        <v>236</v>
      </c>
      <c r="D5" s="12">
        <v>20</v>
      </c>
      <c r="E5" s="12">
        <v>851</v>
      </c>
      <c r="F5" s="12">
        <v>17</v>
      </c>
      <c r="G5" s="48">
        <v>11.666666666666666</v>
      </c>
      <c r="H5" s="12" t="s">
        <v>135</v>
      </c>
      <c r="I5" s="12">
        <v>2</v>
      </c>
      <c r="J5" s="59">
        <v>2</v>
      </c>
    </row>
    <row r="6" spans="1:10" s="11" customFormat="1" ht="24.95" customHeight="1" x14ac:dyDescent="0.2">
      <c r="A6" s="12">
        <v>3</v>
      </c>
      <c r="B6" s="12">
        <v>1</v>
      </c>
      <c r="C6" s="44" t="s">
        <v>96</v>
      </c>
      <c r="D6" s="12">
        <v>35</v>
      </c>
      <c r="E6" s="12">
        <v>840</v>
      </c>
      <c r="F6" s="12">
        <v>17</v>
      </c>
      <c r="G6" s="48">
        <v>8</v>
      </c>
      <c r="H6" s="12" t="s">
        <v>135</v>
      </c>
      <c r="I6" s="12">
        <v>3</v>
      </c>
      <c r="J6" s="59">
        <v>3</v>
      </c>
    </row>
    <row r="7" spans="1:10" s="11" customFormat="1" ht="24.95" customHeight="1" x14ac:dyDescent="0.2">
      <c r="A7" s="12">
        <v>4</v>
      </c>
      <c r="B7" s="12">
        <v>3</v>
      </c>
      <c r="C7" s="44" t="s">
        <v>289</v>
      </c>
      <c r="D7" s="12">
        <v>18</v>
      </c>
      <c r="E7" s="12">
        <v>744</v>
      </c>
      <c r="F7" s="12">
        <v>15</v>
      </c>
      <c r="G7" s="48">
        <v>8</v>
      </c>
      <c r="H7" s="12" t="s">
        <v>135</v>
      </c>
      <c r="I7" s="12">
        <v>4</v>
      </c>
      <c r="J7" s="59">
        <v>4</v>
      </c>
    </row>
    <row r="8" spans="1:10" s="11" customFormat="1" ht="24.95" customHeight="1" x14ac:dyDescent="0.2">
      <c r="A8" s="12">
        <v>5</v>
      </c>
      <c r="B8" s="12">
        <v>10</v>
      </c>
      <c r="C8" s="44" t="s">
        <v>271</v>
      </c>
      <c r="D8" s="12">
        <v>30</v>
      </c>
      <c r="E8" s="12">
        <v>696</v>
      </c>
      <c r="F8" s="12">
        <v>14</v>
      </c>
      <c r="G8" s="48">
        <v>8</v>
      </c>
      <c r="H8" s="12" t="s">
        <v>135</v>
      </c>
      <c r="I8" s="12">
        <v>5</v>
      </c>
      <c r="J8" s="59">
        <v>5</v>
      </c>
    </row>
    <row r="9" spans="1:10" s="11" customFormat="1" ht="24.95" customHeight="1" x14ac:dyDescent="0.2">
      <c r="A9" s="12">
        <v>6</v>
      </c>
      <c r="B9" s="12">
        <v>4</v>
      </c>
      <c r="C9" s="44" t="s">
        <v>238</v>
      </c>
      <c r="D9" s="12">
        <v>16</v>
      </c>
      <c r="E9" s="12">
        <v>681</v>
      </c>
      <c r="F9" s="12">
        <v>14</v>
      </c>
      <c r="G9" s="48">
        <v>3</v>
      </c>
      <c r="H9" s="12" t="s">
        <v>135</v>
      </c>
      <c r="I9" s="12">
        <v>6</v>
      </c>
      <c r="J9" s="59">
        <v>6</v>
      </c>
    </row>
    <row r="10" spans="1:10" s="11" customFormat="1" ht="24.95" customHeight="1" x14ac:dyDescent="0.2">
      <c r="A10" s="12">
        <v>7</v>
      </c>
      <c r="B10" s="12">
        <v>9</v>
      </c>
      <c r="C10" s="44" t="s">
        <v>217</v>
      </c>
      <c r="D10" s="12">
        <v>9</v>
      </c>
      <c r="E10" s="12">
        <v>546</v>
      </c>
      <c r="F10" s="12">
        <v>11</v>
      </c>
      <c r="G10" s="48">
        <v>6</v>
      </c>
      <c r="H10" s="12" t="s">
        <v>135</v>
      </c>
      <c r="I10" s="12">
        <v>7</v>
      </c>
      <c r="J10" s="59">
        <v>7</v>
      </c>
    </row>
    <row r="11" spans="1:10" s="11" customFormat="1" ht="24.95" customHeight="1" x14ac:dyDescent="0.2">
      <c r="A11" s="12">
        <v>8</v>
      </c>
      <c r="B11" s="12">
        <v>5</v>
      </c>
      <c r="C11" s="44" t="s">
        <v>209</v>
      </c>
      <c r="D11" s="12">
        <v>12</v>
      </c>
      <c r="E11" s="12">
        <v>443</v>
      </c>
      <c r="F11" s="12">
        <v>9</v>
      </c>
      <c r="G11" s="48">
        <v>3.6666666666666665</v>
      </c>
      <c r="H11" s="12" t="s">
        <v>135</v>
      </c>
      <c r="I11" s="12">
        <v>8</v>
      </c>
      <c r="J11" s="59">
        <v>8</v>
      </c>
    </row>
    <row r="12" spans="1:10" s="11" customFormat="1" ht="24.95" customHeight="1" x14ac:dyDescent="0.2">
      <c r="A12" s="12">
        <v>9</v>
      </c>
      <c r="B12" s="12">
        <v>13</v>
      </c>
      <c r="C12" s="44" t="s">
        <v>104</v>
      </c>
      <c r="D12" s="12">
        <v>22</v>
      </c>
      <c r="E12" s="12">
        <v>438</v>
      </c>
      <c r="F12" s="12">
        <v>9</v>
      </c>
      <c r="G12" s="48">
        <v>2</v>
      </c>
      <c r="H12" s="12" t="s">
        <v>135</v>
      </c>
      <c r="I12" s="12">
        <v>9</v>
      </c>
      <c r="J12" s="59">
        <v>9</v>
      </c>
    </row>
    <row r="13" spans="1:10" s="11" customFormat="1" ht="24.95" customHeight="1" x14ac:dyDescent="0.2">
      <c r="A13" s="12">
        <v>10</v>
      </c>
      <c r="B13" s="12">
        <v>6</v>
      </c>
      <c r="C13" s="44" t="s">
        <v>304</v>
      </c>
      <c r="D13" s="12">
        <v>19</v>
      </c>
      <c r="E13" s="12">
        <v>398</v>
      </c>
      <c r="F13" s="12">
        <v>8</v>
      </c>
      <c r="G13" s="48">
        <v>4.666666666666667</v>
      </c>
      <c r="H13" s="12" t="s">
        <v>135</v>
      </c>
      <c r="I13" s="12">
        <v>10</v>
      </c>
      <c r="J13" s="59">
        <v>10</v>
      </c>
    </row>
    <row r="14" spans="1:10" s="11" customFormat="1" ht="24.95" customHeight="1" x14ac:dyDescent="0.2">
      <c r="A14" s="12">
        <v>11</v>
      </c>
      <c r="B14" s="12">
        <v>14</v>
      </c>
      <c r="C14" s="44" t="s">
        <v>187</v>
      </c>
      <c r="D14" s="12">
        <v>8</v>
      </c>
      <c r="E14" s="12">
        <v>316</v>
      </c>
      <c r="F14" s="12">
        <v>6</v>
      </c>
      <c r="G14" s="48">
        <v>9.3333333333333339</v>
      </c>
      <c r="H14" s="12" t="s">
        <v>135</v>
      </c>
      <c r="I14" s="12">
        <v>11</v>
      </c>
      <c r="J14" s="59">
        <v>11</v>
      </c>
    </row>
    <row r="15" spans="1:10" s="11" customFormat="1" ht="24.95" customHeight="1" x14ac:dyDescent="0.2">
      <c r="A15" s="12">
        <v>12</v>
      </c>
      <c r="B15" s="12">
        <v>7</v>
      </c>
      <c r="C15" s="44" t="s">
        <v>184</v>
      </c>
      <c r="D15" s="12">
        <v>19</v>
      </c>
      <c r="E15" s="12">
        <v>260</v>
      </c>
      <c r="F15" s="12">
        <v>5</v>
      </c>
      <c r="G15" s="48">
        <v>6.666666666666667</v>
      </c>
      <c r="H15" s="12" t="s">
        <v>135</v>
      </c>
      <c r="I15" s="12">
        <v>12</v>
      </c>
      <c r="J15" s="59">
        <v>12</v>
      </c>
    </row>
    <row r="16" spans="1:10" s="11" customFormat="1" ht="24.95" customHeight="1" x14ac:dyDescent="0.2">
      <c r="A16" s="12">
        <v>13</v>
      </c>
      <c r="B16" s="12">
        <v>8</v>
      </c>
      <c r="C16" s="44" t="s">
        <v>218</v>
      </c>
      <c r="D16" s="12">
        <v>7</v>
      </c>
      <c r="E16" s="12">
        <v>151</v>
      </c>
      <c r="F16" s="12">
        <v>3</v>
      </c>
      <c r="G16" s="48">
        <v>2.3333333333333335</v>
      </c>
      <c r="H16" s="12" t="s">
        <v>199</v>
      </c>
      <c r="I16" s="12">
        <v>13</v>
      </c>
      <c r="J16" s="59">
        <v>13</v>
      </c>
    </row>
    <row r="17" spans="1:10" s="11" customFormat="1" ht="24.95" customHeight="1" x14ac:dyDescent="0.2">
      <c r="A17" s="12">
        <v>14</v>
      </c>
      <c r="B17" s="12">
        <v>11</v>
      </c>
      <c r="C17" s="44" t="s">
        <v>298</v>
      </c>
      <c r="D17" s="12">
        <v>4</v>
      </c>
      <c r="E17" s="12">
        <v>118</v>
      </c>
      <c r="F17" s="12">
        <v>2</v>
      </c>
      <c r="G17" s="48">
        <v>7.333333333333333</v>
      </c>
      <c r="H17" s="12" t="s">
        <v>199</v>
      </c>
      <c r="I17" s="12">
        <v>14</v>
      </c>
      <c r="J17" s="59">
        <v>14</v>
      </c>
    </row>
    <row r="18" spans="1:10" s="11" customFormat="1" ht="24.95" customHeight="1" x14ac:dyDescent="0.2">
      <c r="A18" s="12">
        <v>15</v>
      </c>
      <c r="B18" s="12">
        <v>15</v>
      </c>
      <c r="C18" s="44" t="s">
        <v>188</v>
      </c>
      <c r="D18" s="12">
        <v>3</v>
      </c>
      <c r="E18" s="12">
        <v>78</v>
      </c>
      <c r="F18" s="12">
        <v>1</v>
      </c>
      <c r="G18" s="48">
        <v>10</v>
      </c>
      <c r="H18" s="12" t="s">
        <v>199</v>
      </c>
      <c r="I18" s="12">
        <v>15</v>
      </c>
      <c r="J18" s="59">
        <v>15</v>
      </c>
    </row>
    <row r="19" spans="1:10" s="11" customFormat="1" ht="24.95" hidden="1" customHeight="1" x14ac:dyDescent="0.2">
      <c r="A19" s="12">
        <v>16</v>
      </c>
      <c r="B19" s="12" t="s">
        <v>199</v>
      </c>
      <c r="C19" s="44" t="s">
        <v>199</v>
      </c>
      <c r="D19" s="12" t="s">
        <v>199</v>
      </c>
      <c r="E19" s="12" t="s">
        <v>199</v>
      </c>
      <c r="F19" s="12" t="s">
        <v>199</v>
      </c>
      <c r="G19" s="48" t="s">
        <v>199</v>
      </c>
      <c r="H19" s="12" t="s">
        <v>199</v>
      </c>
      <c r="I19" s="12" t="s">
        <v>199</v>
      </c>
      <c r="J19" s="59" t="s">
        <v>199</v>
      </c>
    </row>
    <row r="20" spans="1:10" s="11" customFormat="1" ht="24.95" hidden="1" customHeight="1" x14ac:dyDescent="0.2">
      <c r="A20" s="12">
        <v>17</v>
      </c>
      <c r="B20" s="12" t="s">
        <v>199</v>
      </c>
      <c r="C20" s="44" t="s">
        <v>199</v>
      </c>
      <c r="D20" s="12" t="s">
        <v>199</v>
      </c>
      <c r="E20" s="12" t="s">
        <v>199</v>
      </c>
      <c r="F20" s="12" t="s">
        <v>199</v>
      </c>
      <c r="G20" s="48" t="s">
        <v>199</v>
      </c>
      <c r="H20" s="12" t="s">
        <v>199</v>
      </c>
      <c r="I20" s="12" t="s">
        <v>199</v>
      </c>
      <c r="J20" s="59" t="s">
        <v>199</v>
      </c>
    </row>
    <row r="21" spans="1:10" s="11" customFormat="1" ht="24.95" hidden="1" customHeight="1" x14ac:dyDescent="0.2">
      <c r="A21" s="12">
        <v>18</v>
      </c>
      <c r="B21" s="12" t="s">
        <v>199</v>
      </c>
      <c r="C21" s="44" t="s">
        <v>199</v>
      </c>
      <c r="D21" s="12" t="s">
        <v>199</v>
      </c>
      <c r="E21" s="12" t="s">
        <v>199</v>
      </c>
      <c r="F21" s="12" t="s">
        <v>199</v>
      </c>
      <c r="G21" s="48" t="s">
        <v>199</v>
      </c>
      <c r="H21" s="12" t="s">
        <v>199</v>
      </c>
      <c r="I21" s="12" t="s">
        <v>199</v>
      </c>
      <c r="J21" s="59" t="s">
        <v>199</v>
      </c>
    </row>
    <row r="22" spans="1:10" s="11" customFormat="1" ht="24.95" hidden="1" customHeight="1" x14ac:dyDescent="0.2">
      <c r="A22" s="12">
        <v>19</v>
      </c>
      <c r="B22" s="12" t="s">
        <v>199</v>
      </c>
      <c r="C22" s="44" t="s">
        <v>199</v>
      </c>
      <c r="D22" s="12" t="s">
        <v>199</v>
      </c>
      <c r="E22" s="12" t="s">
        <v>199</v>
      </c>
      <c r="F22" s="12" t="s">
        <v>199</v>
      </c>
      <c r="G22" s="48" t="s">
        <v>199</v>
      </c>
      <c r="H22" s="12" t="s">
        <v>199</v>
      </c>
      <c r="I22" s="12" t="s">
        <v>199</v>
      </c>
      <c r="J22" s="59" t="s">
        <v>199</v>
      </c>
    </row>
    <row r="23" spans="1:10" s="11" customFormat="1" ht="24.95" hidden="1" customHeight="1" x14ac:dyDescent="0.2">
      <c r="A23" s="12">
        <v>20</v>
      </c>
      <c r="B23" s="12" t="s">
        <v>199</v>
      </c>
      <c r="C23" s="44" t="s">
        <v>199</v>
      </c>
      <c r="D23" s="12" t="s">
        <v>199</v>
      </c>
      <c r="E23" s="12" t="s">
        <v>199</v>
      </c>
      <c r="F23" s="12" t="s">
        <v>199</v>
      </c>
      <c r="G23" s="48" t="s">
        <v>199</v>
      </c>
      <c r="H23" s="12" t="s">
        <v>199</v>
      </c>
      <c r="I23" s="12" t="s">
        <v>199</v>
      </c>
      <c r="J23" s="59" t="s">
        <v>199</v>
      </c>
    </row>
    <row r="24" spans="1:10" s="11" customFormat="1" ht="24.95" hidden="1" customHeight="1" x14ac:dyDescent="0.2">
      <c r="A24" s="12">
        <v>21</v>
      </c>
      <c r="B24" s="12" t="s">
        <v>199</v>
      </c>
      <c r="C24" s="44" t="s">
        <v>199</v>
      </c>
      <c r="D24" s="12" t="s">
        <v>199</v>
      </c>
      <c r="E24" s="12" t="s">
        <v>199</v>
      </c>
      <c r="F24" s="12" t="s">
        <v>199</v>
      </c>
      <c r="G24" s="48" t="s">
        <v>199</v>
      </c>
      <c r="H24" s="12" t="s">
        <v>199</v>
      </c>
      <c r="I24" s="12" t="s">
        <v>199</v>
      </c>
      <c r="J24" s="59" t="s">
        <v>199</v>
      </c>
    </row>
    <row r="25" spans="1:10" s="11" customFormat="1" ht="24.95" hidden="1" customHeight="1" x14ac:dyDescent="0.2">
      <c r="A25" s="12">
        <v>22</v>
      </c>
      <c r="B25" s="12" t="s">
        <v>199</v>
      </c>
      <c r="C25" s="44" t="s">
        <v>199</v>
      </c>
      <c r="D25" s="12" t="s">
        <v>199</v>
      </c>
      <c r="E25" s="12" t="s">
        <v>199</v>
      </c>
      <c r="F25" s="12" t="s">
        <v>199</v>
      </c>
      <c r="G25" s="48" t="s">
        <v>199</v>
      </c>
      <c r="H25" s="12" t="s">
        <v>199</v>
      </c>
      <c r="I25" s="12" t="s">
        <v>199</v>
      </c>
      <c r="J25" s="59" t="s">
        <v>199</v>
      </c>
    </row>
    <row r="26" spans="1:10" s="11" customFormat="1" ht="24.95" hidden="1" customHeight="1" x14ac:dyDescent="0.2">
      <c r="A26" s="12">
        <v>23</v>
      </c>
      <c r="B26" s="12" t="s">
        <v>199</v>
      </c>
      <c r="C26" s="44" t="s">
        <v>199</v>
      </c>
      <c r="D26" s="12" t="s">
        <v>199</v>
      </c>
      <c r="E26" s="12" t="s">
        <v>199</v>
      </c>
      <c r="F26" s="12" t="s">
        <v>199</v>
      </c>
      <c r="G26" s="48" t="s">
        <v>199</v>
      </c>
      <c r="H26" s="12" t="s">
        <v>199</v>
      </c>
      <c r="I26" s="12" t="s">
        <v>199</v>
      </c>
      <c r="J26" s="59" t="s">
        <v>199</v>
      </c>
    </row>
    <row r="27" spans="1:10" s="11" customFormat="1" ht="24.95" hidden="1" customHeight="1" x14ac:dyDescent="0.2">
      <c r="A27" s="12">
        <v>24</v>
      </c>
      <c r="B27" s="12" t="s">
        <v>199</v>
      </c>
      <c r="C27" s="44" t="s">
        <v>199</v>
      </c>
      <c r="D27" s="12" t="s">
        <v>199</v>
      </c>
      <c r="E27" s="12" t="s">
        <v>199</v>
      </c>
      <c r="F27" s="12" t="s">
        <v>199</v>
      </c>
      <c r="G27" s="48" t="s">
        <v>199</v>
      </c>
      <c r="H27" s="12" t="s">
        <v>199</v>
      </c>
      <c r="I27" s="12" t="s">
        <v>199</v>
      </c>
      <c r="J27" s="59" t="s">
        <v>199</v>
      </c>
    </row>
    <row r="28" spans="1:10" s="11" customFormat="1" ht="24.95" hidden="1" customHeight="1" x14ac:dyDescent="0.2">
      <c r="A28" s="12">
        <v>25</v>
      </c>
      <c r="B28" s="12" t="s">
        <v>199</v>
      </c>
      <c r="C28" s="44" t="s">
        <v>199</v>
      </c>
      <c r="D28" s="12" t="s">
        <v>199</v>
      </c>
      <c r="E28" s="12" t="s">
        <v>199</v>
      </c>
      <c r="F28" s="12" t="s">
        <v>199</v>
      </c>
      <c r="G28" s="48" t="s">
        <v>199</v>
      </c>
      <c r="H28" s="12" t="s">
        <v>199</v>
      </c>
      <c r="I28" s="12" t="s">
        <v>199</v>
      </c>
      <c r="J28" s="59" t="s">
        <v>199</v>
      </c>
    </row>
    <row r="29" spans="1:10" s="11" customFormat="1" ht="24.95" hidden="1" customHeight="1" x14ac:dyDescent="0.2">
      <c r="A29" s="12">
        <v>26</v>
      </c>
      <c r="B29" s="12" t="s">
        <v>199</v>
      </c>
      <c r="C29" s="44" t="s">
        <v>199</v>
      </c>
      <c r="D29" s="12" t="s">
        <v>199</v>
      </c>
      <c r="E29" s="12" t="s">
        <v>199</v>
      </c>
      <c r="F29" s="12" t="s">
        <v>199</v>
      </c>
      <c r="G29" s="48" t="s">
        <v>199</v>
      </c>
      <c r="H29" s="12" t="s">
        <v>199</v>
      </c>
      <c r="I29" s="12" t="s">
        <v>199</v>
      </c>
      <c r="J29" s="59" t="s">
        <v>199</v>
      </c>
    </row>
    <row r="30" spans="1:10" s="11" customFormat="1" ht="24.95" hidden="1" customHeight="1" x14ac:dyDescent="0.2">
      <c r="A30" s="12">
        <v>27</v>
      </c>
      <c r="B30" s="12" t="s">
        <v>199</v>
      </c>
      <c r="C30" s="44" t="s">
        <v>199</v>
      </c>
      <c r="D30" s="12" t="s">
        <v>199</v>
      </c>
      <c r="E30" s="12" t="s">
        <v>199</v>
      </c>
      <c r="F30" s="12" t="s">
        <v>199</v>
      </c>
      <c r="G30" s="48" t="s">
        <v>199</v>
      </c>
      <c r="H30" s="12" t="s">
        <v>199</v>
      </c>
      <c r="I30" s="12" t="s">
        <v>199</v>
      </c>
      <c r="J30" s="59" t="s">
        <v>199</v>
      </c>
    </row>
    <row r="31" spans="1:10" s="11" customFormat="1" ht="24.95" hidden="1" customHeight="1" x14ac:dyDescent="0.2">
      <c r="A31" s="12">
        <v>28</v>
      </c>
      <c r="B31" s="12" t="s">
        <v>199</v>
      </c>
      <c r="C31" s="44" t="s">
        <v>199</v>
      </c>
      <c r="D31" s="12" t="s">
        <v>199</v>
      </c>
      <c r="E31" s="12" t="s">
        <v>199</v>
      </c>
      <c r="F31" s="12" t="s">
        <v>199</v>
      </c>
      <c r="G31" s="48" t="s">
        <v>199</v>
      </c>
      <c r="H31" s="12" t="s">
        <v>199</v>
      </c>
      <c r="I31" s="12" t="s">
        <v>199</v>
      </c>
      <c r="J31" s="59" t="s">
        <v>199</v>
      </c>
    </row>
    <row r="32" spans="1:10" s="11" customFormat="1" ht="24.95" hidden="1" customHeight="1" x14ac:dyDescent="0.2">
      <c r="A32" s="12">
        <v>29</v>
      </c>
      <c r="B32" s="12" t="s">
        <v>199</v>
      </c>
      <c r="C32" s="44" t="s">
        <v>199</v>
      </c>
      <c r="D32" s="12" t="s">
        <v>199</v>
      </c>
      <c r="E32" s="12" t="s">
        <v>199</v>
      </c>
      <c r="F32" s="12" t="s">
        <v>199</v>
      </c>
      <c r="G32" s="48" t="s">
        <v>199</v>
      </c>
      <c r="H32" s="12" t="s">
        <v>199</v>
      </c>
      <c r="I32" s="12" t="s">
        <v>199</v>
      </c>
      <c r="J32" s="59" t="s">
        <v>199</v>
      </c>
    </row>
    <row r="33" spans="1:10" s="11" customFormat="1" ht="24.95" customHeight="1" x14ac:dyDescent="0.2">
      <c r="A33" s="85">
        <v>30</v>
      </c>
      <c r="B33" s="86" t="s">
        <v>199</v>
      </c>
      <c r="C33" s="87" t="s">
        <v>199</v>
      </c>
      <c r="D33" s="86" t="s">
        <v>199</v>
      </c>
      <c r="E33" s="86" t="s">
        <v>199</v>
      </c>
      <c r="F33" s="86" t="s">
        <v>199</v>
      </c>
      <c r="G33" s="88" t="s">
        <v>199</v>
      </c>
      <c r="H33" s="86" t="s">
        <v>199</v>
      </c>
      <c r="I33" s="86" t="s">
        <v>199</v>
      </c>
      <c r="J33" s="89" t="s">
        <v>199</v>
      </c>
    </row>
    <row r="34" spans="1:10" ht="72.75" customHeight="1" x14ac:dyDescent="0.2">
      <c r="A34" s="77"/>
      <c r="B34" s="198" t="s">
        <v>252</v>
      </c>
      <c r="C34" s="199"/>
      <c r="D34" s="199"/>
      <c r="E34" s="200"/>
      <c r="F34" s="201" t="s">
        <v>116</v>
      </c>
      <c r="G34" s="202"/>
      <c r="H34" s="202"/>
      <c r="I34" s="202"/>
      <c r="J34" s="203"/>
    </row>
    <row r="35" spans="1:10" ht="27" customHeight="1" x14ac:dyDescent="0.2">
      <c r="A35" s="204" t="s">
        <v>114</v>
      </c>
      <c r="B35" s="206" t="s">
        <v>2</v>
      </c>
      <c r="C35" s="207" t="s">
        <v>23</v>
      </c>
      <c r="D35" s="206" t="s">
        <v>19</v>
      </c>
      <c r="E35" s="209" t="s">
        <v>24</v>
      </c>
      <c r="F35" s="2" t="s">
        <v>16</v>
      </c>
      <c r="G35" s="46"/>
      <c r="H35" s="204" t="s">
        <v>108</v>
      </c>
      <c r="I35" s="204" t="s">
        <v>115</v>
      </c>
      <c r="J35" s="206" t="s">
        <v>25</v>
      </c>
    </row>
    <row r="36" spans="1:10" ht="20.25" customHeight="1" x14ac:dyDescent="0.2">
      <c r="A36" s="205"/>
      <c r="B36" s="205"/>
      <c r="C36" s="208"/>
      <c r="D36" s="205"/>
      <c r="E36" s="210"/>
      <c r="F36" s="6" t="s">
        <v>17</v>
      </c>
      <c r="G36" s="47" t="s">
        <v>18</v>
      </c>
      <c r="H36" s="205"/>
      <c r="I36" s="205"/>
      <c r="J36" s="205"/>
    </row>
    <row r="37" spans="1:10" s="11" customFormat="1" ht="24.95" customHeight="1" x14ac:dyDescent="0.2">
      <c r="A37" s="12">
        <v>1</v>
      </c>
      <c r="B37" s="12">
        <v>19</v>
      </c>
      <c r="C37" s="44" t="s">
        <v>205</v>
      </c>
      <c r="D37" s="12">
        <v>11</v>
      </c>
      <c r="E37" s="12">
        <v>873</v>
      </c>
      <c r="F37" s="12">
        <v>18</v>
      </c>
      <c r="G37" s="48">
        <v>3</v>
      </c>
      <c r="H37" s="12" t="s">
        <v>135</v>
      </c>
      <c r="I37" s="12">
        <v>1</v>
      </c>
      <c r="J37" s="59">
        <v>1</v>
      </c>
    </row>
    <row r="38" spans="1:10" s="11" customFormat="1" ht="24.95" customHeight="1" x14ac:dyDescent="0.2">
      <c r="A38" s="12">
        <v>2</v>
      </c>
      <c r="B38" s="12">
        <v>27</v>
      </c>
      <c r="C38" s="44" t="s">
        <v>183</v>
      </c>
      <c r="D38" s="12">
        <v>12</v>
      </c>
      <c r="E38" s="12">
        <v>802</v>
      </c>
      <c r="F38" s="12">
        <v>16</v>
      </c>
      <c r="G38" s="48">
        <v>11.333333333333334</v>
      </c>
      <c r="H38" s="12" t="s">
        <v>135</v>
      </c>
      <c r="I38" s="12">
        <v>2</v>
      </c>
      <c r="J38" s="59">
        <v>2</v>
      </c>
    </row>
    <row r="39" spans="1:10" s="11" customFormat="1" ht="24.95" customHeight="1" x14ac:dyDescent="0.2">
      <c r="A39" s="12">
        <v>3</v>
      </c>
      <c r="B39" s="12">
        <v>18</v>
      </c>
      <c r="C39" s="44" t="s">
        <v>305</v>
      </c>
      <c r="D39" s="12">
        <v>9</v>
      </c>
      <c r="E39" s="12">
        <v>674</v>
      </c>
      <c r="F39" s="12">
        <v>14</v>
      </c>
      <c r="G39" s="48">
        <v>0.66666666666666663</v>
      </c>
      <c r="H39" s="12" t="s">
        <v>135</v>
      </c>
      <c r="I39" s="12">
        <v>3</v>
      </c>
      <c r="J39" s="59">
        <v>3</v>
      </c>
    </row>
    <row r="40" spans="1:10" s="11" customFormat="1" ht="24.95" customHeight="1" x14ac:dyDescent="0.2">
      <c r="A40" s="12">
        <v>4</v>
      </c>
      <c r="B40" s="12">
        <v>16</v>
      </c>
      <c r="C40" s="44" t="s">
        <v>294</v>
      </c>
      <c r="D40" s="12">
        <v>19</v>
      </c>
      <c r="E40" s="12">
        <v>560</v>
      </c>
      <c r="F40" s="12">
        <v>11</v>
      </c>
      <c r="G40" s="48">
        <v>10.666666666666666</v>
      </c>
      <c r="H40" s="12" t="s">
        <v>135</v>
      </c>
      <c r="I40" s="12">
        <v>4</v>
      </c>
      <c r="J40" s="59">
        <v>4</v>
      </c>
    </row>
    <row r="41" spans="1:10" s="11" customFormat="1" ht="24.95" customHeight="1" x14ac:dyDescent="0.2">
      <c r="A41" s="12">
        <v>5</v>
      </c>
      <c r="B41" s="12">
        <v>21</v>
      </c>
      <c r="C41" s="44" t="s">
        <v>191</v>
      </c>
      <c r="D41" s="12">
        <v>11</v>
      </c>
      <c r="E41" s="12">
        <v>501</v>
      </c>
      <c r="F41" s="12">
        <v>10</v>
      </c>
      <c r="G41" s="48">
        <v>7</v>
      </c>
      <c r="H41" s="12" t="s">
        <v>135</v>
      </c>
      <c r="I41" s="12">
        <v>5</v>
      </c>
      <c r="J41" s="59">
        <v>5</v>
      </c>
    </row>
    <row r="42" spans="1:10" s="11" customFormat="1" ht="24.95" customHeight="1" x14ac:dyDescent="0.2">
      <c r="A42" s="12">
        <v>6</v>
      </c>
      <c r="B42" s="12">
        <v>26</v>
      </c>
      <c r="C42" s="44" t="s">
        <v>216</v>
      </c>
      <c r="D42" s="12">
        <v>5</v>
      </c>
      <c r="E42" s="12">
        <v>450</v>
      </c>
      <c r="F42" s="12">
        <v>9</v>
      </c>
      <c r="G42" s="48">
        <v>6</v>
      </c>
      <c r="H42" s="12" t="s">
        <v>135</v>
      </c>
      <c r="I42" s="12">
        <v>6</v>
      </c>
      <c r="J42" s="59">
        <v>6</v>
      </c>
    </row>
    <row r="43" spans="1:10" s="11" customFormat="1" ht="24.95" customHeight="1" x14ac:dyDescent="0.2">
      <c r="A43" s="12">
        <v>7</v>
      </c>
      <c r="B43" s="12">
        <v>20</v>
      </c>
      <c r="C43" s="44" t="s">
        <v>151</v>
      </c>
      <c r="D43" s="12">
        <v>8</v>
      </c>
      <c r="E43" s="12">
        <v>377</v>
      </c>
      <c r="F43" s="12">
        <v>7</v>
      </c>
      <c r="G43" s="48">
        <v>13.666666666666666</v>
      </c>
      <c r="H43" s="12" t="s">
        <v>135</v>
      </c>
      <c r="I43" s="12">
        <v>7</v>
      </c>
      <c r="J43" s="59">
        <v>7</v>
      </c>
    </row>
    <row r="44" spans="1:10" s="11" customFormat="1" ht="24.95" customHeight="1" x14ac:dyDescent="0.2">
      <c r="A44" s="12">
        <v>8</v>
      </c>
      <c r="B44" s="12">
        <v>29</v>
      </c>
      <c r="C44" s="44" t="s">
        <v>178</v>
      </c>
      <c r="D44" s="12">
        <v>12</v>
      </c>
      <c r="E44" s="12">
        <v>372</v>
      </c>
      <c r="F44" s="12">
        <v>7</v>
      </c>
      <c r="G44" s="48">
        <v>12</v>
      </c>
      <c r="H44" s="12" t="s">
        <v>135</v>
      </c>
      <c r="I44" s="12">
        <v>8</v>
      </c>
      <c r="J44" s="59">
        <v>8</v>
      </c>
    </row>
    <row r="45" spans="1:10" s="11" customFormat="1" ht="24.95" customHeight="1" x14ac:dyDescent="0.2">
      <c r="A45" s="12">
        <v>9</v>
      </c>
      <c r="B45" s="12">
        <v>28</v>
      </c>
      <c r="C45" s="44" t="s">
        <v>279</v>
      </c>
      <c r="D45" s="12">
        <v>11</v>
      </c>
      <c r="E45" s="12">
        <v>334</v>
      </c>
      <c r="F45" s="12">
        <v>6</v>
      </c>
      <c r="G45" s="48">
        <v>15.333333333333334</v>
      </c>
      <c r="H45" s="12" t="s">
        <v>135</v>
      </c>
      <c r="I45" s="12">
        <v>9</v>
      </c>
      <c r="J45" s="59">
        <v>9</v>
      </c>
    </row>
    <row r="46" spans="1:10" s="11" customFormat="1" ht="24.95" customHeight="1" x14ac:dyDescent="0.2">
      <c r="A46" s="12">
        <v>10</v>
      </c>
      <c r="B46" s="12">
        <v>25</v>
      </c>
      <c r="C46" s="44" t="s">
        <v>105</v>
      </c>
      <c r="D46" s="12">
        <v>12</v>
      </c>
      <c r="E46" s="12">
        <v>331</v>
      </c>
      <c r="F46" s="12">
        <v>6</v>
      </c>
      <c r="G46" s="48">
        <v>14.333333333333334</v>
      </c>
      <c r="H46" s="12" t="s">
        <v>135</v>
      </c>
      <c r="I46" s="12">
        <v>10</v>
      </c>
      <c r="J46" s="59">
        <v>10</v>
      </c>
    </row>
    <row r="47" spans="1:10" s="11" customFormat="1" ht="24.95" customHeight="1" x14ac:dyDescent="0.2">
      <c r="A47" s="12">
        <v>11</v>
      </c>
      <c r="B47" s="12">
        <v>24</v>
      </c>
      <c r="C47" s="44" t="s">
        <v>156</v>
      </c>
      <c r="D47" s="12">
        <v>15</v>
      </c>
      <c r="E47" s="12">
        <v>329</v>
      </c>
      <c r="F47" s="12">
        <v>6</v>
      </c>
      <c r="G47" s="48">
        <v>13.666666666666666</v>
      </c>
      <c r="H47" s="12" t="s">
        <v>135</v>
      </c>
      <c r="I47" s="12">
        <v>11</v>
      </c>
      <c r="J47" s="59">
        <v>11</v>
      </c>
    </row>
    <row r="48" spans="1:10" s="11" customFormat="1" ht="24.95" customHeight="1" x14ac:dyDescent="0.2">
      <c r="A48" s="12">
        <v>12</v>
      </c>
      <c r="B48" s="12">
        <v>22</v>
      </c>
      <c r="C48" s="44" t="s">
        <v>190</v>
      </c>
      <c r="D48" s="12">
        <v>11</v>
      </c>
      <c r="E48" s="12">
        <v>311</v>
      </c>
      <c r="F48" s="12">
        <v>6</v>
      </c>
      <c r="G48" s="48">
        <v>7.666666666666667</v>
      </c>
      <c r="H48" s="12" t="s">
        <v>135</v>
      </c>
      <c r="I48" s="12">
        <v>12</v>
      </c>
      <c r="J48" s="59">
        <v>12</v>
      </c>
    </row>
    <row r="49" spans="1:10" s="11" customFormat="1" ht="24.95" customHeight="1" x14ac:dyDescent="0.2">
      <c r="A49" s="12">
        <v>13</v>
      </c>
      <c r="B49" s="12">
        <v>30</v>
      </c>
      <c r="C49" s="44" t="s">
        <v>179</v>
      </c>
      <c r="D49" s="12">
        <v>15</v>
      </c>
      <c r="E49" s="12">
        <v>254</v>
      </c>
      <c r="F49" s="12">
        <v>5</v>
      </c>
      <c r="G49" s="48">
        <v>4.666666666666667</v>
      </c>
      <c r="H49" s="12" t="s">
        <v>199</v>
      </c>
      <c r="I49" s="12">
        <v>13</v>
      </c>
      <c r="J49" s="59">
        <v>13</v>
      </c>
    </row>
    <row r="50" spans="1:10" s="11" customFormat="1" ht="24.95" customHeight="1" x14ac:dyDescent="0.2">
      <c r="A50" s="12">
        <v>14</v>
      </c>
      <c r="B50" s="12">
        <v>23</v>
      </c>
      <c r="C50" s="44" t="s">
        <v>300</v>
      </c>
      <c r="D50" s="12">
        <v>12</v>
      </c>
      <c r="E50" s="12">
        <v>213</v>
      </c>
      <c r="F50" s="12">
        <v>4</v>
      </c>
      <c r="G50" s="48">
        <v>7</v>
      </c>
      <c r="H50" s="12" t="s">
        <v>135</v>
      </c>
      <c r="I50" s="12">
        <v>14</v>
      </c>
      <c r="J50" s="59">
        <v>14</v>
      </c>
    </row>
    <row r="51" spans="1:10" s="11" customFormat="1" ht="24.95" customHeight="1" x14ac:dyDescent="0.2">
      <c r="A51" s="12">
        <v>15</v>
      </c>
      <c r="B51" s="12">
        <v>17</v>
      </c>
      <c r="C51" s="44" t="s">
        <v>306</v>
      </c>
      <c r="D51" s="12">
        <v>7</v>
      </c>
      <c r="E51" s="12">
        <v>77</v>
      </c>
      <c r="F51" s="12">
        <v>1</v>
      </c>
      <c r="G51" s="48">
        <v>9.6666666666666661</v>
      </c>
      <c r="H51" s="12" t="s">
        <v>199</v>
      </c>
      <c r="I51" s="12">
        <v>15</v>
      </c>
      <c r="J51" s="59">
        <v>15</v>
      </c>
    </row>
    <row r="52" spans="1:10" s="11" customFormat="1" ht="24.95" hidden="1" customHeight="1" x14ac:dyDescent="0.2">
      <c r="A52" s="12">
        <v>16</v>
      </c>
      <c r="B52" s="12" t="s">
        <v>199</v>
      </c>
      <c r="C52" s="44" t="s">
        <v>199</v>
      </c>
      <c r="D52" s="12" t="s">
        <v>199</v>
      </c>
      <c r="E52" s="12" t="s">
        <v>199</v>
      </c>
      <c r="F52" s="12" t="s">
        <v>199</v>
      </c>
      <c r="G52" s="48" t="s">
        <v>199</v>
      </c>
      <c r="H52" s="12" t="s">
        <v>199</v>
      </c>
      <c r="I52" s="12" t="s">
        <v>199</v>
      </c>
      <c r="J52" s="59" t="s">
        <v>199</v>
      </c>
    </row>
    <row r="53" spans="1:10" s="11" customFormat="1" ht="24.95" hidden="1" customHeight="1" x14ac:dyDescent="0.2">
      <c r="A53" s="12">
        <v>17</v>
      </c>
      <c r="B53" s="12" t="s">
        <v>199</v>
      </c>
      <c r="C53" s="44" t="s">
        <v>199</v>
      </c>
      <c r="D53" s="12" t="s">
        <v>199</v>
      </c>
      <c r="E53" s="12" t="s">
        <v>199</v>
      </c>
      <c r="F53" s="12" t="s">
        <v>199</v>
      </c>
      <c r="G53" s="48" t="s">
        <v>199</v>
      </c>
      <c r="H53" s="12" t="s">
        <v>199</v>
      </c>
      <c r="I53" s="12" t="s">
        <v>199</v>
      </c>
      <c r="J53" s="59" t="s">
        <v>199</v>
      </c>
    </row>
    <row r="54" spans="1:10" s="11" customFormat="1" ht="24.95" hidden="1" customHeight="1" x14ac:dyDescent="0.2">
      <c r="A54" s="12">
        <v>18</v>
      </c>
      <c r="B54" s="12" t="s">
        <v>199</v>
      </c>
      <c r="C54" s="44" t="s">
        <v>199</v>
      </c>
      <c r="D54" s="12" t="s">
        <v>199</v>
      </c>
      <c r="E54" s="12" t="s">
        <v>199</v>
      </c>
      <c r="F54" s="12" t="s">
        <v>199</v>
      </c>
      <c r="G54" s="48" t="s">
        <v>199</v>
      </c>
      <c r="H54" s="12" t="s">
        <v>199</v>
      </c>
      <c r="I54" s="12" t="s">
        <v>199</v>
      </c>
      <c r="J54" s="59" t="s">
        <v>199</v>
      </c>
    </row>
    <row r="55" spans="1:10" s="11" customFormat="1" ht="24.95" hidden="1" customHeight="1" x14ac:dyDescent="0.2">
      <c r="A55" s="12">
        <v>19</v>
      </c>
      <c r="B55" s="12" t="s">
        <v>199</v>
      </c>
      <c r="C55" s="44" t="s">
        <v>199</v>
      </c>
      <c r="D55" s="12" t="s">
        <v>199</v>
      </c>
      <c r="E55" s="12" t="s">
        <v>199</v>
      </c>
      <c r="F55" s="12" t="s">
        <v>199</v>
      </c>
      <c r="G55" s="48" t="s">
        <v>199</v>
      </c>
      <c r="H55" s="12" t="s">
        <v>199</v>
      </c>
      <c r="I55" s="12" t="s">
        <v>199</v>
      </c>
      <c r="J55" s="59" t="s">
        <v>199</v>
      </c>
    </row>
    <row r="56" spans="1:10" s="11" customFormat="1" ht="24.95" hidden="1" customHeight="1" x14ac:dyDescent="0.2">
      <c r="A56" s="12">
        <v>20</v>
      </c>
      <c r="B56" s="12" t="s">
        <v>199</v>
      </c>
      <c r="C56" s="44" t="s">
        <v>199</v>
      </c>
      <c r="D56" s="12" t="s">
        <v>199</v>
      </c>
      <c r="E56" s="12" t="s">
        <v>199</v>
      </c>
      <c r="F56" s="12" t="s">
        <v>199</v>
      </c>
      <c r="G56" s="48" t="s">
        <v>199</v>
      </c>
      <c r="H56" s="12" t="s">
        <v>199</v>
      </c>
      <c r="I56" s="12" t="s">
        <v>199</v>
      </c>
      <c r="J56" s="59" t="s">
        <v>199</v>
      </c>
    </row>
    <row r="57" spans="1:10" s="11" customFormat="1" ht="24.95" hidden="1" customHeight="1" x14ac:dyDescent="0.2">
      <c r="A57" s="12">
        <v>21</v>
      </c>
      <c r="B57" s="12" t="s">
        <v>199</v>
      </c>
      <c r="C57" s="44" t="s">
        <v>199</v>
      </c>
      <c r="D57" s="12" t="s">
        <v>199</v>
      </c>
      <c r="E57" s="12" t="s">
        <v>199</v>
      </c>
      <c r="F57" s="12" t="s">
        <v>199</v>
      </c>
      <c r="G57" s="48" t="s">
        <v>199</v>
      </c>
      <c r="H57" s="12" t="s">
        <v>199</v>
      </c>
      <c r="I57" s="12" t="s">
        <v>199</v>
      </c>
      <c r="J57" s="59" t="s">
        <v>199</v>
      </c>
    </row>
    <row r="58" spans="1:10" s="11" customFormat="1" ht="24.95" hidden="1" customHeight="1" x14ac:dyDescent="0.2">
      <c r="A58" s="12">
        <v>22</v>
      </c>
      <c r="B58" s="12" t="s">
        <v>199</v>
      </c>
      <c r="C58" s="44" t="s">
        <v>199</v>
      </c>
      <c r="D58" s="12" t="s">
        <v>199</v>
      </c>
      <c r="E58" s="12" t="s">
        <v>199</v>
      </c>
      <c r="F58" s="12" t="s">
        <v>199</v>
      </c>
      <c r="G58" s="48" t="s">
        <v>199</v>
      </c>
      <c r="H58" s="12" t="s">
        <v>199</v>
      </c>
      <c r="I58" s="12" t="s">
        <v>199</v>
      </c>
      <c r="J58" s="59" t="s">
        <v>199</v>
      </c>
    </row>
    <row r="59" spans="1:10" s="11" customFormat="1" ht="24.95" hidden="1" customHeight="1" x14ac:dyDescent="0.2">
      <c r="A59" s="12">
        <v>23</v>
      </c>
      <c r="B59" s="12" t="s">
        <v>199</v>
      </c>
      <c r="C59" s="44" t="s">
        <v>199</v>
      </c>
      <c r="D59" s="12" t="s">
        <v>199</v>
      </c>
      <c r="E59" s="12" t="s">
        <v>199</v>
      </c>
      <c r="F59" s="12" t="s">
        <v>199</v>
      </c>
      <c r="G59" s="48" t="s">
        <v>199</v>
      </c>
      <c r="H59" s="12" t="s">
        <v>199</v>
      </c>
      <c r="I59" s="12" t="s">
        <v>199</v>
      </c>
      <c r="J59" s="59" t="s">
        <v>199</v>
      </c>
    </row>
    <row r="60" spans="1:10" s="11" customFormat="1" ht="24.95" hidden="1" customHeight="1" x14ac:dyDescent="0.2">
      <c r="A60" s="12">
        <v>24</v>
      </c>
      <c r="B60" s="12" t="s">
        <v>199</v>
      </c>
      <c r="C60" s="44" t="s">
        <v>199</v>
      </c>
      <c r="D60" s="12" t="s">
        <v>199</v>
      </c>
      <c r="E60" s="12" t="s">
        <v>199</v>
      </c>
      <c r="F60" s="12" t="s">
        <v>199</v>
      </c>
      <c r="G60" s="48" t="s">
        <v>199</v>
      </c>
      <c r="H60" s="12" t="s">
        <v>199</v>
      </c>
      <c r="I60" s="12" t="s">
        <v>199</v>
      </c>
      <c r="J60" s="59" t="s">
        <v>199</v>
      </c>
    </row>
    <row r="61" spans="1:10" s="11" customFormat="1" ht="24.95" hidden="1" customHeight="1" x14ac:dyDescent="0.2">
      <c r="A61" s="12">
        <v>25</v>
      </c>
      <c r="B61" s="12" t="s">
        <v>199</v>
      </c>
      <c r="C61" s="44" t="s">
        <v>199</v>
      </c>
      <c r="D61" s="12" t="s">
        <v>199</v>
      </c>
      <c r="E61" s="12" t="s">
        <v>199</v>
      </c>
      <c r="F61" s="12" t="s">
        <v>199</v>
      </c>
      <c r="G61" s="48" t="s">
        <v>199</v>
      </c>
      <c r="H61" s="12" t="s">
        <v>199</v>
      </c>
      <c r="I61" s="12" t="s">
        <v>199</v>
      </c>
      <c r="J61" s="59" t="s">
        <v>199</v>
      </c>
    </row>
    <row r="62" spans="1:10" s="11" customFormat="1" ht="24.95" hidden="1" customHeight="1" x14ac:dyDescent="0.2">
      <c r="A62" s="12">
        <v>26</v>
      </c>
      <c r="B62" s="12" t="s">
        <v>199</v>
      </c>
      <c r="C62" s="44" t="s">
        <v>199</v>
      </c>
      <c r="D62" s="12" t="s">
        <v>199</v>
      </c>
      <c r="E62" s="12" t="s">
        <v>199</v>
      </c>
      <c r="F62" s="12" t="s">
        <v>199</v>
      </c>
      <c r="G62" s="48" t="s">
        <v>199</v>
      </c>
      <c r="H62" s="12" t="s">
        <v>199</v>
      </c>
      <c r="I62" s="12" t="s">
        <v>199</v>
      </c>
      <c r="J62" s="59" t="s">
        <v>199</v>
      </c>
    </row>
    <row r="63" spans="1:10" s="11" customFormat="1" ht="24.95" hidden="1" customHeight="1" x14ac:dyDescent="0.2">
      <c r="A63" s="12">
        <v>27</v>
      </c>
      <c r="B63" s="12" t="s">
        <v>199</v>
      </c>
      <c r="C63" s="44" t="s">
        <v>199</v>
      </c>
      <c r="D63" s="12" t="s">
        <v>199</v>
      </c>
      <c r="E63" s="12" t="s">
        <v>199</v>
      </c>
      <c r="F63" s="12" t="s">
        <v>199</v>
      </c>
      <c r="G63" s="48" t="s">
        <v>199</v>
      </c>
      <c r="H63" s="12" t="s">
        <v>199</v>
      </c>
      <c r="I63" s="12" t="s">
        <v>199</v>
      </c>
      <c r="J63" s="59" t="s">
        <v>199</v>
      </c>
    </row>
    <row r="64" spans="1:10" s="11" customFormat="1" ht="24.95" hidden="1" customHeight="1" x14ac:dyDescent="0.2">
      <c r="A64" s="12">
        <v>28</v>
      </c>
      <c r="B64" s="12" t="s">
        <v>199</v>
      </c>
      <c r="C64" s="44" t="s">
        <v>199</v>
      </c>
      <c r="D64" s="12" t="s">
        <v>199</v>
      </c>
      <c r="E64" s="12" t="s">
        <v>199</v>
      </c>
      <c r="F64" s="12" t="s">
        <v>199</v>
      </c>
      <c r="G64" s="48" t="s">
        <v>199</v>
      </c>
      <c r="H64" s="12" t="s">
        <v>199</v>
      </c>
      <c r="I64" s="12" t="s">
        <v>199</v>
      </c>
      <c r="J64" s="59" t="s">
        <v>199</v>
      </c>
    </row>
    <row r="65" spans="1:10" s="11" customFormat="1" ht="24.95" hidden="1" customHeight="1" x14ac:dyDescent="0.2">
      <c r="A65" s="12">
        <v>29</v>
      </c>
      <c r="B65" s="90" t="s">
        <v>199</v>
      </c>
      <c r="C65" s="91" t="s">
        <v>199</v>
      </c>
      <c r="D65" s="90" t="s">
        <v>199</v>
      </c>
      <c r="E65" s="90" t="s">
        <v>199</v>
      </c>
      <c r="F65" s="90" t="s">
        <v>199</v>
      </c>
      <c r="G65" s="92" t="s">
        <v>199</v>
      </c>
      <c r="H65" s="90" t="s">
        <v>199</v>
      </c>
      <c r="I65" s="90" t="s">
        <v>199</v>
      </c>
      <c r="J65" s="93" t="s">
        <v>199</v>
      </c>
    </row>
    <row r="66" spans="1:10" s="11" customFormat="1" ht="24.95" hidden="1" customHeight="1" x14ac:dyDescent="0.2">
      <c r="A66" s="85">
        <v>30</v>
      </c>
      <c r="B66" s="94" t="s">
        <v>199</v>
      </c>
      <c r="C66" s="95" t="s">
        <v>199</v>
      </c>
      <c r="D66" s="94" t="s">
        <v>199</v>
      </c>
      <c r="E66" s="94" t="s">
        <v>199</v>
      </c>
      <c r="F66" s="94" t="s">
        <v>199</v>
      </c>
      <c r="G66" s="96" t="s">
        <v>199</v>
      </c>
      <c r="H66" s="94" t="s">
        <v>199</v>
      </c>
      <c r="I66" s="94" t="s">
        <v>199</v>
      </c>
      <c r="J66" s="97" t="s">
        <v>199</v>
      </c>
    </row>
    <row r="67" spans="1:10" ht="72.75" customHeight="1" x14ac:dyDescent="0.2">
      <c r="A67" s="77"/>
      <c r="B67" s="198" t="s">
        <v>252</v>
      </c>
      <c r="C67" s="199"/>
      <c r="D67" s="199"/>
      <c r="E67" s="200"/>
      <c r="F67" s="201" t="s">
        <v>117</v>
      </c>
      <c r="G67" s="202"/>
      <c r="H67" s="202"/>
      <c r="I67" s="202"/>
      <c r="J67" s="203"/>
    </row>
    <row r="68" spans="1:10" ht="27" customHeight="1" x14ac:dyDescent="0.2">
      <c r="A68" s="204" t="s">
        <v>114</v>
      </c>
      <c r="B68" s="206" t="s">
        <v>2</v>
      </c>
      <c r="C68" s="207" t="s">
        <v>23</v>
      </c>
      <c r="D68" s="206" t="s">
        <v>19</v>
      </c>
      <c r="E68" s="209" t="s">
        <v>24</v>
      </c>
      <c r="F68" s="2" t="s">
        <v>16</v>
      </c>
      <c r="G68" s="46"/>
      <c r="H68" s="204" t="s">
        <v>108</v>
      </c>
      <c r="I68" s="204" t="s">
        <v>115</v>
      </c>
      <c r="J68" s="206" t="s">
        <v>25</v>
      </c>
    </row>
    <row r="69" spans="1:10" ht="20.25" customHeight="1" x14ac:dyDescent="0.2">
      <c r="A69" s="205"/>
      <c r="B69" s="205"/>
      <c r="C69" s="208"/>
      <c r="D69" s="205"/>
      <c r="E69" s="210"/>
      <c r="F69" s="6" t="s">
        <v>17</v>
      </c>
      <c r="G69" s="47" t="s">
        <v>18</v>
      </c>
      <c r="H69" s="205"/>
      <c r="I69" s="205"/>
      <c r="J69" s="205"/>
    </row>
    <row r="70" spans="1:10" s="11" customFormat="1" ht="24.95" customHeight="1" x14ac:dyDescent="0.2">
      <c r="A70" s="12">
        <v>1</v>
      </c>
      <c r="B70" s="12">
        <v>39</v>
      </c>
      <c r="C70" s="44" t="s">
        <v>189</v>
      </c>
      <c r="D70" s="12">
        <v>14</v>
      </c>
      <c r="E70" s="12">
        <v>1248</v>
      </c>
      <c r="F70" s="12">
        <v>26</v>
      </c>
      <c r="G70" s="48">
        <v>0</v>
      </c>
      <c r="H70" s="12" t="s">
        <v>135</v>
      </c>
      <c r="I70" s="12">
        <v>1</v>
      </c>
      <c r="J70" s="59">
        <v>1</v>
      </c>
    </row>
    <row r="71" spans="1:10" s="11" customFormat="1" ht="24.95" customHeight="1" x14ac:dyDescent="0.2">
      <c r="A71" s="12">
        <v>2</v>
      </c>
      <c r="B71" s="12">
        <v>32</v>
      </c>
      <c r="C71" s="44" t="s">
        <v>180</v>
      </c>
      <c r="D71" s="12">
        <v>13</v>
      </c>
      <c r="E71" s="12">
        <v>917</v>
      </c>
      <c r="F71" s="12">
        <v>19</v>
      </c>
      <c r="G71" s="48">
        <v>1.6666666666666667</v>
      </c>
      <c r="H71" s="12" t="s">
        <v>135</v>
      </c>
      <c r="I71" s="12">
        <v>2</v>
      </c>
      <c r="J71" s="59">
        <v>2</v>
      </c>
    </row>
    <row r="72" spans="1:10" s="11" customFormat="1" ht="24.95" customHeight="1" x14ac:dyDescent="0.2">
      <c r="A72" s="12">
        <v>3</v>
      </c>
      <c r="B72" s="12">
        <v>42</v>
      </c>
      <c r="C72" s="44" t="s">
        <v>177</v>
      </c>
      <c r="D72" s="12">
        <v>19</v>
      </c>
      <c r="E72" s="12">
        <v>831</v>
      </c>
      <c r="F72" s="12">
        <v>17</v>
      </c>
      <c r="G72" s="48">
        <v>5</v>
      </c>
      <c r="H72" s="12" t="s">
        <v>135</v>
      </c>
      <c r="I72" s="12">
        <v>3</v>
      </c>
      <c r="J72" s="59">
        <v>3</v>
      </c>
    </row>
    <row r="73" spans="1:10" s="11" customFormat="1" ht="24.95" customHeight="1" x14ac:dyDescent="0.2">
      <c r="A73" s="12">
        <v>4</v>
      </c>
      <c r="B73" s="12">
        <v>43</v>
      </c>
      <c r="C73" s="44" t="s">
        <v>98</v>
      </c>
      <c r="D73" s="12">
        <v>15</v>
      </c>
      <c r="E73" s="12">
        <v>798</v>
      </c>
      <c r="F73" s="12">
        <v>16</v>
      </c>
      <c r="G73" s="48">
        <v>10</v>
      </c>
      <c r="H73" s="12" t="s">
        <v>135</v>
      </c>
      <c r="I73" s="12">
        <v>4</v>
      </c>
      <c r="J73" s="59">
        <v>4</v>
      </c>
    </row>
    <row r="74" spans="1:10" s="11" customFormat="1" ht="24.95" customHeight="1" x14ac:dyDescent="0.2">
      <c r="A74" s="12">
        <v>5</v>
      </c>
      <c r="B74" s="12">
        <v>45</v>
      </c>
      <c r="C74" s="44" t="s">
        <v>161</v>
      </c>
      <c r="D74" s="12">
        <v>6</v>
      </c>
      <c r="E74" s="12">
        <v>711</v>
      </c>
      <c r="F74" s="12">
        <v>14</v>
      </c>
      <c r="G74" s="48">
        <v>13</v>
      </c>
      <c r="H74" s="12" t="s">
        <v>135</v>
      </c>
      <c r="I74" s="12">
        <v>5</v>
      </c>
      <c r="J74" s="59">
        <v>5</v>
      </c>
    </row>
    <row r="75" spans="1:10" s="11" customFormat="1" ht="24.95" customHeight="1" x14ac:dyDescent="0.2">
      <c r="A75" s="12">
        <v>6</v>
      </c>
      <c r="B75" s="12">
        <v>38</v>
      </c>
      <c r="C75" s="44" t="s">
        <v>133</v>
      </c>
      <c r="D75" s="12">
        <v>10</v>
      </c>
      <c r="E75" s="12">
        <v>535</v>
      </c>
      <c r="F75" s="12">
        <v>11</v>
      </c>
      <c r="G75" s="48">
        <v>2.3333333333333335</v>
      </c>
      <c r="H75" s="12" t="s">
        <v>135</v>
      </c>
      <c r="I75" s="12">
        <v>6</v>
      </c>
      <c r="J75" s="59">
        <v>6</v>
      </c>
    </row>
    <row r="76" spans="1:10" s="11" customFormat="1" ht="24.95" customHeight="1" x14ac:dyDescent="0.2">
      <c r="A76" s="12">
        <v>7</v>
      </c>
      <c r="B76" s="12">
        <v>36</v>
      </c>
      <c r="C76" s="44" t="s">
        <v>210</v>
      </c>
      <c r="D76" s="12">
        <v>19</v>
      </c>
      <c r="E76" s="12">
        <v>486</v>
      </c>
      <c r="F76" s="12">
        <v>10</v>
      </c>
      <c r="G76" s="48">
        <v>2</v>
      </c>
      <c r="H76" s="12" t="s">
        <v>135</v>
      </c>
      <c r="I76" s="12">
        <v>7</v>
      </c>
      <c r="J76" s="59">
        <v>7</v>
      </c>
    </row>
    <row r="77" spans="1:10" s="11" customFormat="1" ht="24.95" customHeight="1" x14ac:dyDescent="0.2">
      <c r="A77" s="12">
        <v>8</v>
      </c>
      <c r="B77" s="12">
        <v>41</v>
      </c>
      <c r="C77" s="44" t="s">
        <v>214</v>
      </c>
      <c r="D77" s="12">
        <v>21</v>
      </c>
      <c r="E77" s="12">
        <v>465</v>
      </c>
      <c r="F77" s="12">
        <v>9</v>
      </c>
      <c r="G77" s="48">
        <v>11</v>
      </c>
      <c r="H77" s="12" t="s">
        <v>135</v>
      </c>
      <c r="I77" s="12">
        <v>8</v>
      </c>
      <c r="J77" s="59">
        <v>8</v>
      </c>
    </row>
    <row r="78" spans="1:10" s="11" customFormat="1" ht="24.95" customHeight="1" x14ac:dyDescent="0.2">
      <c r="A78" s="12">
        <v>9</v>
      </c>
      <c r="B78" s="12">
        <v>31</v>
      </c>
      <c r="C78" s="44" t="s">
        <v>239</v>
      </c>
      <c r="D78" s="12">
        <v>12</v>
      </c>
      <c r="E78" s="12">
        <v>429</v>
      </c>
      <c r="F78" s="12">
        <v>8</v>
      </c>
      <c r="G78" s="48">
        <v>15</v>
      </c>
      <c r="H78" s="12" t="s">
        <v>135</v>
      </c>
      <c r="I78" s="12">
        <v>9</v>
      </c>
      <c r="J78" s="59">
        <v>9</v>
      </c>
    </row>
    <row r="79" spans="1:10" s="11" customFormat="1" ht="24.95" customHeight="1" x14ac:dyDescent="0.2">
      <c r="A79" s="12">
        <v>10</v>
      </c>
      <c r="B79" s="12">
        <v>33</v>
      </c>
      <c r="C79" s="44" t="s">
        <v>167</v>
      </c>
      <c r="D79" s="12">
        <v>10</v>
      </c>
      <c r="E79" s="12">
        <v>399</v>
      </c>
      <c r="F79" s="12">
        <v>8</v>
      </c>
      <c r="G79" s="48">
        <v>5</v>
      </c>
      <c r="H79" s="12" t="s">
        <v>135</v>
      </c>
      <c r="I79" s="12">
        <v>10</v>
      </c>
      <c r="J79" s="59">
        <v>10</v>
      </c>
    </row>
    <row r="80" spans="1:10" s="11" customFormat="1" ht="24.95" customHeight="1" x14ac:dyDescent="0.2">
      <c r="A80" s="12">
        <v>11</v>
      </c>
      <c r="B80" s="12">
        <v>34</v>
      </c>
      <c r="C80" s="44" t="s">
        <v>277</v>
      </c>
      <c r="D80" s="12">
        <v>7</v>
      </c>
      <c r="E80" s="12">
        <v>383</v>
      </c>
      <c r="F80" s="12">
        <v>7</v>
      </c>
      <c r="G80" s="48">
        <v>15.666666666666666</v>
      </c>
      <c r="H80" s="12" t="s">
        <v>135</v>
      </c>
      <c r="I80" s="12">
        <v>11</v>
      </c>
      <c r="J80" s="59">
        <v>11</v>
      </c>
    </row>
    <row r="81" spans="1:10" s="11" customFormat="1" ht="24.95" customHeight="1" x14ac:dyDescent="0.2">
      <c r="A81" s="12">
        <v>12</v>
      </c>
      <c r="B81" s="12">
        <v>44</v>
      </c>
      <c r="C81" s="44" t="s">
        <v>288</v>
      </c>
      <c r="D81" s="12">
        <v>5</v>
      </c>
      <c r="E81" s="12">
        <v>359</v>
      </c>
      <c r="F81" s="12">
        <v>7</v>
      </c>
      <c r="G81" s="48">
        <v>7.666666666666667</v>
      </c>
      <c r="H81" s="12" t="s">
        <v>135</v>
      </c>
      <c r="I81" s="12">
        <v>12</v>
      </c>
      <c r="J81" s="59">
        <v>12</v>
      </c>
    </row>
    <row r="82" spans="1:10" s="11" customFormat="1" ht="24.95" customHeight="1" x14ac:dyDescent="0.2">
      <c r="A82" s="12">
        <v>13</v>
      </c>
      <c r="B82" s="12">
        <v>37</v>
      </c>
      <c r="C82" s="44" t="s">
        <v>215</v>
      </c>
      <c r="D82" s="12">
        <v>8</v>
      </c>
      <c r="E82" s="12">
        <v>335</v>
      </c>
      <c r="F82" s="12">
        <v>6</v>
      </c>
      <c r="G82" s="48">
        <v>15.666666666666666</v>
      </c>
      <c r="H82" s="12" t="s">
        <v>135</v>
      </c>
      <c r="I82" s="12">
        <v>13</v>
      </c>
      <c r="J82" s="59">
        <v>13</v>
      </c>
    </row>
    <row r="83" spans="1:10" s="11" customFormat="1" ht="24.95" customHeight="1" x14ac:dyDescent="0.2">
      <c r="A83" s="12">
        <v>14</v>
      </c>
      <c r="B83" s="12">
        <v>40</v>
      </c>
      <c r="C83" s="44" t="s">
        <v>281</v>
      </c>
      <c r="D83" s="12">
        <v>14</v>
      </c>
      <c r="E83" s="12">
        <v>262</v>
      </c>
      <c r="F83" s="12">
        <v>5</v>
      </c>
      <c r="G83" s="48">
        <v>7.333333333333333</v>
      </c>
      <c r="H83" s="12" t="s">
        <v>135</v>
      </c>
      <c r="I83" s="12">
        <v>14</v>
      </c>
      <c r="J83" s="59">
        <v>14</v>
      </c>
    </row>
    <row r="84" spans="1:10" s="11" customFormat="1" ht="24.95" customHeight="1" x14ac:dyDescent="0.2">
      <c r="A84" s="12">
        <v>15</v>
      </c>
      <c r="B84" s="12">
        <v>35</v>
      </c>
      <c r="C84" s="44" t="s">
        <v>290</v>
      </c>
      <c r="D84" s="12">
        <v>0</v>
      </c>
      <c r="E84" s="12">
        <v>0</v>
      </c>
      <c r="F84" s="12">
        <v>0</v>
      </c>
      <c r="G84" s="48">
        <v>0</v>
      </c>
      <c r="H84" s="12" t="s">
        <v>135</v>
      </c>
      <c r="I84" s="12">
        <v>15</v>
      </c>
      <c r="J84" s="59">
        <v>15</v>
      </c>
    </row>
    <row r="85" spans="1:10" s="11" customFormat="1" ht="24.95" hidden="1" customHeight="1" x14ac:dyDescent="0.2">
      <c r="A85" s="12">
        <v>16</v>
      </c>
      <c r="B85" s="12" t="s">
        <v>199</v>
      </c>
      <c r="C85" s="44" t="s">
        <v>199</v>
      </c>
      <c r="D85" s="12" t="s">
        <v>199</v>
      </c>
      <c r="E85" s="12" t="s">
        <v>199</v>
      </c>
      <c r="F85" s="12" t="s">
        <v>199</v>
      </c>
      <c r="G85" s="48" t="s">
        <v>199</v>
      </c>
      <c r="H85" s="12" t="s">
        <v>199</v>
      </c>
      <c r="I85" s="12" t="s">
        <v>199</v>
      </c>
      <c r="J85" s="59" t="s">
        <v>199</v>
      </c>
    </row>
    <row r="86" spans="1:10" s="11" customFormat="1" ht="24.95" hidden="1" customHeight="1" x14ac:dyDescent="0.2">
      <c r="A86" s="12">
        <v>17</v>
      </c>
      <c r="B86" s="12" t="s">
        <v>199</v>
      </c>
      <c r="C86" s="44" t="s">
        <v>199</v>
      </c>
      <c r="D86" s="12" t="s">
        <v>199</v>
      </c>
      <c r="E86" s="12" t="s">
        <v>199</v>
      </c>
      <c r="F86" s="12" t="s">
        <v>199</v>
      </c>
      <c r="G86" s="48" t="s">
        <v>199</v>
      </c>
      <c r="H86" s="12" t="s">
        <v>199</v>
      </c>
      <c r="I86" s="12" t="s">
        <v>199</v>
      </c>
      <c r="J86" s="59" t="s">
        <v>199</v>
      </c>
    </row>
    <row r="87" spans="1:10" s="11" customFormat="1" ht="24.95" hidden="1" customHeight="1" x14ac:dyDescent="0.2">
      <c r="A87" s="12">
        <v>18</v>
      </c>
      <c r="B87" s="12" t="s">
        <v>199</v>
      </c>
      <c r="C87" s="44" t="s">
        <v>199</v>
      </c>
      <c r="D87" s="12" t="s">
        <v>199</v>
      </c>
      <c r="E87" s="12" t="s">
        <v>199</v>
      </c>
      <c r="F87" s="12" t="s">
        <v>199</v>
      </c>
      <c r="G87" s="48" t="s">
        <v>199</v>
      </c>
      <c r="H87" s="12" t="s">
        <v>199</v>
      </c>
      <c r="I87" s="12" t="s">
        <v>199</v>
      </c>
      <c r="J87" s="59" t="s">
        <v>199</v>
      </c>
    </row>
    <row r="88" spans="1:10" s="11" customFormat="1" ht="24.95" hidden="1" customHeight="1" x14ac:dyDescent="0.2">
      <c r="A88" s="12">
        <v>19</v>
      </c>
      <c r="B88" s="12" t="s">
        <v>199</v>
      </c>
      <c r="C88" s="44" t="s">
        <v>199</v>
      </c>
      <c r="D88" s="12" t="s">
        <v>199</v>
      </c>
      <c r="E88" s="12" t="s">
        <v>199</v>
      </c>
      <c r="F88" s="12" t="s">
        <v>199</v>
      </c>
      <c r="G88" s="48" t="s">
        <v>199</v>
      </c>
      <c r="H88" s="12" t="s">
        <v>199</v>
      </c>
      <c r="I88" s="12" t="s">
        <v>199</v>
      </c>
      <c r="J88" s="59" t="s">
        <v>199</v>
      </c>
    </row>
    <row r="89" spans="1:10" s="11" customFormat="1" ht="24.95" hidden="1" customHeight="1" x14ac:dyDescent="0.2">
      <c r="A89" s="12">
        <v>20</v>
      </c>
      <c r="B89" s="12" t="s">
        <v>199</v>
      </c>
      <c r="C89" s="44" t="s">
        <v>199</v>
      </c>
      <c r="D89" s="12" t="s">
        <v>199</v>
      </c>
      <c r="E89" s="12" t="s">
        <v>199</v>
      </c>
      <c r="F89" s="12" t="s">
        <v>199</v>
      </c>
      <c r="G89" s="48" t="s">
        <v>199</v>
      </c>
      <c r="H89" s="12" t="s">
        <v>199</v>
      </c>
      <c r="I89" s="12" t="s">
        <v>199</v>
      </c>
      <c r="J89" s="59" t="s">
        <v>199</v>
      </c>
    </row>
    <row r="90" spans="1:10" s="11" customFormat="1" ht="24.95" hidden="1" customHeight="1" x14ac:dyDescent="0.2">
      <c r="A90" s="12">
        <v>21</v>
      </c>
      <c r="B90" s="12" t="s">
        <v>199</v>
      </c>
      <c r="C90" s="44" t="s">
        <v>199</v>
      </c>
      <c r="D90" s="12" t="s">
        <v>199</v>
      </c>
      <c r="E90" s="12" t="s">
        <v>199</v>
      </c>
      <c r="F90" s="12" t="s">
        <v>199</v>
      </c>
      <c r="G90" s="48" t="s">
        <v>199</v>
      </c>
      <c r="H90" s="12" t="s">
        <v>199</v>
      </c>
      <c r="I90" s="12" t="s">
        <v>199</v>
      </c>
      <c r="J90" s="59" t="s">
        <v>199</v>
      </c>
    </row>
    <row r="91" spans="1:10" s="11" customFormat="1" ht="24.95" hidden="1" customHeight="1" x14ac:dyDescent="0.2">
      <c r="A91" s="12">
        <v>22</v>
      </c>
      <c r="B91" s="12" t="s">
        <v>199</v>
      </c>
      <c r="C91" s="44" t="s">
        <v>199</v>
      </c>
      <c r="D91" s="12" t="s">
        <v>199</v>
      </c>
      <c r="E91" s="12" t="s">
        <v>199</v>
      </c>
      <c r="F91" s="12" t="s">
        <v>199</v>
      </c>
      <c r="G91" s="48" t="s">
        <v>199</v>
      </c>
      <c r="H91" s="12" t="s">
        <v>199</v>
      </c>
      <c r="I91" s="12" t="s">
        <v>199</v>
      </c>
      <c r="J91" s="59" t="s">
        <v>199</v>
      </c>
    </row>
    <row r="92" spans="1:10" s="11" customFormat="1" ht="24.95" hidden="1" customHeight="1" x14ac:dyDescent="0.2">
      <c r="A92" s="12">
        <v>23</v>
      </c>
      <c r="B92" s="12" t="s">
        <v>199</v>
      </c>
      <c r="C92" s="44" t="s">
        <v>199</v>
      </c>
      <c r="D92" s="12" t="s">
        <v>199</v>
      </c>
      <c r="E92" s="12" t="s">
        <v>199</v>
      </c>
      <c r="F92" s="12" t="s">
        <v>199</v>
      </c>
      <c r="G92" s="48" t="s">
        <v>199</v>
      </c>
      <c r="H92" s="12" t="s">
        <v>199</v>
      </c>
      <c r="I92" s="12" t="s">
        <v>199</v>
      </c>
      <c r="J92" s="59" t="s">
        <v>199</v>
      </c>
    </row>
    <row r="93" spans="1:10" s="11" customFormat="1" ht="24.95" hidden="1" customHeight="1" x14ac:dyDescent="0.2">
      <c r="A93" s="12">
        <v>24</v>
      </c>
      <c r="B93" s="12" t="s">
        <v>199</v>
      </c>
      <c r="C93" s="44" t="s">
        <v>199</v>
      </c>
      <c r="D93" s="12" t="s">
        <v>199</v>
      </c>
      <c r="E93" s="12" t="s">
        <v>199</v>
      </c>
      <c r="F93" s="12" t="s">
        <v>199</v>
      </c>
      <c r="G93" s="48" t="s">
        <v>199</v>
      </c>
      <c r="H93" s="12" t="s">
        <v>199</v>
      </c>
      <c r="I93" s="12" t="s">
        <v>199</v>
      </c>
      <c r="J93" s="59" t="s">
        <v>199</v>
      </c>
    </row>
    <row r="94" spans="1:10" s="11" customFormat="1" ht="24.95" hidden="1" customHeight="1" x14ac:dyDescent="0.2">
      <c r="A94" s="12">
        <v>25</v>
      </c>
      <c r="B94" s="12" t="s">
        <v>199</v>
      </c>
      <c r="C94" s="44" t="s">
        <v>199</v>
      </c>
      <c r="D94" s="12" t="s">
        <v>199</v>
      </c>
      <c r="E94" s="12" t="s">
        <v>199</v>
      </c>
      <c r="F94" s="12" t="s">
        <v>199</v>
      </c>
      <c r="G94" s="48" t="s">
        <v>199</v>
      </c>
      <c r="H94" s="12" t="s">
        <v>199</v>
      </c>
      <c r="I94" s="12" t="s">
        <v>199</v>
      </c>
      <c r="J94" s="59" t="s">
        <v>199</v>
      </c>
    </row>
    <row r="95" spans="1:10" s="11" customFormat="1" ht="24.95" hidden="1" customHeight="1" x14ac:dyDescent="0.2">
      <c r="A95" s="12">
        <v>26</v>
      </c>
      <c r="B95" s="12" t="s">
        <v>199</v>
      </c>
      <c r="C95" s="44" t="s">
        <v>199</v>
      </c>
      <c r="D95" s="12" t="s">
        <v>199</v>
      </c>
      <c r="E95" s="12" t="s">
        <v>199</v>
      </c>
      <c r="F95" s="12" t="s">
        <v>199</v>
      </c>
      <c r="G95" s="48" t="s">
        <v>199</v>
      </c>
      <c r="H95" s="12" t="s">
        <v>199</v>
      </c>
      <c r="I95" s="12" t="s">
        <v>199</v>
      </c>
      <c r="J95" s="59" t="s">
        <v>199</v>
      </c>
    </row>
    <row r="96" spans="1:10" s="11" customFormat="1" ht="24.95" hidden="1" customHeight="1" x14ac:dyDescent="0.2">
      <c r="A96" s="12">
        <v>27</v>
      </c>
      <c r="B96" s="12" t="s">
        <v>199</v>
      </c>
      <c r="C96" s="44" t="s">
        <v>199</v>
      </c>
      <c r="D96" s="12" t="s">
        <v>199</v>
      </c>
      <c r="E96" s="12" t="s">
        <v>199</v>
      </c>
      <c r="F96" s="12" t="s">
        <v>199</v>
      </c>
      <c r="G96" s="48" t="s">
        <v>199</v>
      </c>
      <c r="H96" s="12" t="s">
        <v>199</v>
      </c>
      <c r="I96" s="12" t="s">
        <v>199</v>
      </c>
      <c r="J96" s="59" t="s">
        <v>199</v>
      </c>
    </row>
    <row r="97" spans="1:10" s="11" customFormat="1" ht="24.95" hidden="1" customHeight="1" x14ac:dyDescent="0.2">
      <c r="A97" s="12">
        <v>28</v>
      </c>
      <c r="B97" s="12" t="s">
        <v>199</v>
      </c>
      <c r="C97" s="44" t="s">
        <v>199</v>
      </c>
      <c r="D97" s="12" t="s">
        <v>199</v>
      </c>
      <c r="E97" s="12" t="s">
        <v>199</v>
      </c>
      <c r="F97" s="12" t="s">
        <v>199</v>
      </c>
      <c r="G97" s="48" t="s">
        <v>199</v>
      </c>
      <c r="H97" s="12" t="s">
        <v>199</v>
      </c>
      <c r="I97" s="12" t="s">
        <v>199</v>
      </c>
      <c r="J97" s="59" t="s">
        <v>199</v>
      </c>
    </row>
    <row r="98" spans="1:10" s="11" customFormat="1" ht="24.95" hidden="1" customHeight="1" x14ac:dyDescent="0.2">
      <c r="A98" s="12">
        <v>29</v>
      </c>
      <c r="B98" s="12" t="s">
        <v>199</v>
      </c>
      <c r="C98" s="44" t="s">
        <v>199</v>
      </c>
      <c r="D98" s="12" t="s">
        <v>199</v>
      </c>
      <c r="E98" s="12" t="s">
        <v>199</v>
      </c>
      <c r="F98" s="12" t="s">
        <v>199</v>
      </c>
      <c r="G98" s="48" t="s">
        <v>199</v>
      </c>
      <c r="H98" s="12" t="s">
        <v>199</v>
      </c>
      <c r="I98" s="12" t="s">
        <v>199</v>
      </c>
      <c r="J98" s="59" t="s">
        <v>199</v>
      </c>
    </row>
    <row r="99" spans="1:10" s="11" customFormat="1" ht="24.95" customHeight="1" x14ac:dyDescent="0.2">
      <c r="A99" s="85">
        <v>30</v>
      </c>
      <c r="B99" s="86" t="s">
        <v>199</v>
      </c>
      <c r="C99" s="87" t="s">
        <v>199</v>
      </c>
      <c r="D99" s="86" t="s">
        <v>199</v>
      </c>
      <c r="E99" s="86" t="s">
        <v>199</v>
      </c>
      <c r="F99" s="86" t="s">
        <v>199</v>
      </c>
      <c r="G99" s="88" t="s">
        <v>199</v>
      </c>
      <c r="H99" s="86" t="s">
        <v>199</v>
      </c>
      <c r="I99" s="86" t="s">
        <v>199</v>
      </c>
      <c r="J99" s="89" t="s">
        <v>199</v>
      </c>
    </row>
    <row r="100" spans="1:10" ht="72.75" customHeight="1" x14ac:dyDescent="0.2">
      <c r="A100" s="77"/>
      <c r="B100" s="198" t="s">
        <v>252</v>
      </c>
      <c r="C100" s="199"/>
      <c r="D100" s="199"/>
      <c r="E100" s="200"/>
      <c r="F100" s="201" t="s">
        <v>118</v>
      </c>
      <c r="G100" s="202"/>
      <c r="H100" s="202"/>
      <c r="I100" s="202"/>
      <c r="J100" s="203"/>
    </row>
    <row r="101" spans="1:10" ht="27" customHeight="1" x14ac:dyDescent="0.2">
      <c r="A101" s="204" t="s">
        <v>114</v>
      </c>
      <c r="B101" s="206" t="s">
        <v>2</v>
      </c>
      <c r="C101" s="207" t="s">
        <v>23</v>
      </c>
      <c r="D101" s="206" t="s">
        <v>19</v>
      </c>
      <c r="E101" s="209" t="s">
        <v>24</v>
      </c>
      <c r="F101" s="2" t="s">
        <v>16</v>
      </c>
      <c r="G101" s="46"/>
      <c r="H101" s="204" t="s">
        <v>108</v>
      </c>
      <c r="I101" s="204" t="s">
        <v>115</v>
      </c>
      <c r="J101" s="206" t="s">
        <v>25</v>
      </c>
    </row>
    <row r="102" spans="1:10" ht="20.25" customHeight="1" x14ac:dyDescent="0.2">
      <c r="A102" s="205"/>
      <c r="B102" s="205"/>
      <c r="C102" s="208"/>
      <c r="D102" s="205"/>
      <c r="E102" s="210"/>
      <c r="F102" s="6" t="s">
        <v>17</v>
      </c>
      <c r="G102" s="47" t="s">
        <v>18</v>
      </c>
      <c r="H102" s="205"/>
      <c r="I102" s="205"/>
      <c r="J102" s="205"/>
    </row>
    <row r="103" spans="1:10" s="11" customFormat="1" ht="24.95" customHeight="1" x14ac:dyDescent="0.2">
      <c r="A103" s="12">
        <v>1</v>
      </c>
      <c r="B103" s="12">
        <v>59</v>
      </c>
      <c r="C103" s="44" t="s">
        <v>207</v>
      </c>
      <c r="D103" s="12">
        <v>9</v>
      </c>
      <c r="E103" s="12">
        <v>1224</v>
      </c>
      <c r="F103" s="12">
        <v>25</v>
      </c>
      <c r="G103" s="48">
        <v>8</v>
      </c>
      <c r="H103" s="12" t="s">
        <v>135</v>
      </c>
      <c r="I103" s="12">
        <v>1</v>
      </c>
      <c r="J103" s="59">
        <v>1</v>
      </c>
    </row>
    <row r="104" spans="1:10" s="11" customFormat="1" ht="24.95" customHeight="1" x14ac:dyDescent="0.2">
      <c r="A104" s="12">
        <v>2</v>
      </c>
      <c r="B104" s="12">
        <v>51</v>
      </c>
      <c r="C104" s="44" t="s">
        <v>206</v>
      </c>
      <c r="D104" s="12">
        <v>9</v>
      </c>
      <c r="E104" s="12">
        <v>871</v>
      </c>
      <c r="F104" s="12">
        <v>18</v>
      </c>
      <c r="G104" s="48">
        <v>2.3333333333333335</v>
      </c>
      <c r="H104" s="12" t="s">
        <v>135</v>
      </c>
      <c r="I104" s="12">
        <v>2</v>
      </c>
      <c r="J104" s="59">
        <v>2</v>
      </c>
    </row>
    <row r="105" spans="1:10" s="11" customFormat="1" ht="24.95" customHeight="1" x14ac:dyDescent="0.2">
      <c r="A105" s="12">
        <v>3</v>
      </c>
      <c r="B105" s="12">
        <v>54</v>
      </c>
      <c r="C105" s="44" t="s">
        <v>219</v>
      </c>
      <c r="D105" s="12">
        <v>5</v>
      </c>
      <c r="E105" s="12">
        <v>803</v>
      </c>
      <c r="F105" s="12">
        <v>16</v>
      </c>
      <c r="G105" s="48">
        <v>11.666666666666666</v>
      </c>
      <c r="H105" s="12" t="s">
        <v>135</v>
      </c>
      <c r="I105" s="12">
        <v>3</v>
      </c>
      <c r="J105" s="59">
        <v>3</v>
      </c>
    </row>
    <row r="106" spans="1:10" s="11" customFormat="1" ht="24.95" customHeight="1" x14ac:dyDescent="0.2">
      <c r="A106" s="12">
        <v>4</v>
      </c>
      <c r="B106" s="12">
        <v>53</v>
      </c>
      <c r="C106" s="44" t="s">
        <v>270</v>
      </c>
      <c r="D106" s="12">
        <v>9</v>
      </c>
      <c r="E106" s="12">
        <v>796</v>
      </c>
      <c r="F106" s="12">
        <v>16</v>
      </c>
      <c r="G106" s="48">
        <v>9.3333333333333339</v>
      </c>
      <c r="H106" s="12" t="s">
        <v>135</v>
      </c>
      <c r="I106" s="12">
        <v>4</v>
      </c>
      <c r="J106" s="59">
        <v>4</v>
      </c>
    </row>
    <row r="107" spans="1:10" s="11" customFormat="1" ht="24.95" customHeight="1" x14ac:dyDescent="0.2">
      <c r="A107" s="12">
        <v>5</v>
      </c>
      <c r="B107" s="12">
        <v>56</v>
      </c>
      <c r="C107" s="44" t="s">
        <v>295</v>
      </c>
      <c r="D107" s="12">
        <v>11</v>
      </c>
      <c r="E107" s="12">
        <v>734</v>
      </c>
      <c r="F107" s="12">
        <v>15</v>
      </c>
      <c r="G107" s="48">
        <v>4.666666666666667</v>
      </c>
      <c r="H107" s="12" t="s">
        <v>135</v>
      </c>
      <c r="I107" s="12">
        <v>5</v>
      </c>
      <c r="J107" s="59">
        <v>5</v>
      </c>
    </row>
    <row r="108" spans="1:10" s="11" customFormat="1" ht="24.95" customHeight="1" x14ac:dyDescent="0.2">
      <c r="A108" s="12">
        <v>6</v>
      </c>
      <c r="B108" s="12">
        <v>50</v>
      </c>
      <c r="C108" s="44" t="s">
        <v>274</v>
      </c>
      <c r="D108" s="12">
        <v>6</v>
      </c>
      <c r="E108" s="12">
        <v>720</v>
      </c>
      <c r="F108" s="12">
        <v>15</v>
      </c>
      <c r="G108" s="48">
        <v>0</v>
      </c>
      <c r="H108" s="12" t="s">
        <v>135</v>
      </c>
      <c r="I108" s="12">
        <v>6</v>
      </c>
      <c r="J108" s="59">
        <v>6</v>
      </c>
    </row>
    <row r="109" spans="1:10" s="11" customFormat="1" ht="24.95" customHeight="1" x14ac:dyDescent="0.2">
      <c r="A109" s="12">
        <v>7</v>
      </c>
      <c r="B109" s="12">
        <v>46</v>
      </c>
      <c r="C109" s="44" t="s">
        <v>169</v>
      </c>
      <c r="D109" s="12">
        <v>5</v>
      </c>
      <c r="E109" s="12">
        <v>626</v>
      </c>
      <c r="F109" s="12">
        <v>13</v>
      </c>
      <c r="G109" s="48">
        <v>0.66666666666666663</v>
      </c>
      <c r="H109" s="12" t="s">
        <v>135</v>
      </c>
      <c r="I109" s="12">
        <v>7</v>
      </c>
      <c r="J109" s="59">
        <v>7</v>
      </c>
    </row>
    <row r="110" spans="1:10" s="11" customFormat="1" ht="24.95" customHeight="1" x14ac:dyDescent="0.2">
      <c r="A110" s="12">
        <v>8</v>
      </c>
      <c r="B110" s="12">
        <v>52</v>
      </c>
      <c r="C110" s="44" t="s">
        <v>302</v>
      </c>
      <c r="D110" s="12">
        <v>9</v>
      </c>
      <c r="E110" s="12">
        <v>625</v>
      </c>
      <c r="F110" s="12">
        <v>13</v>
      </c>
      <c r="G110" s="48">
        <v>0.33333333333333331</v>
      </c>
      <c r="H110" s="12" t="s">
        <v>135</v>
      </c>
      <c r="I110" s="12">
        <v>8</v>
      </c>
      <c r="J110" s="59">
        <v>8</v>
      </c>
    </row>
    <row r="111" spans="1:10" s="11" customFormat="1" ht="24.95" customHeight="1" x14ac:dyDescent="0.2">
      <c r="A111" s="12">
        <v>9</v>
      </c>
      <c r="B111" s="12">
        <v>57</v>
      </c>
      <c r="C111" s="44" t="s">
        <v>284</v>
      </c>
      <c r="D111" s="12">
        <v>9</v>
      </c>
      <c r="E111" s="12">
        <v>574</v>
      </c>
      <c r="F111" s="12">
        <v>11</v>
      </c>
      <c r="G111" s="48">
        <v>15.333333333333334</v>
      </c>
      <c r="H111" s="12" t="s">
        <v>135</v>
      </c>
      <c r="I111" s="12">
        <v>9</v>
      </c>
      <c r="J111" s="59">
        <v>9</v>
      </c>
    </row>
    <row r="112" spans="1:10" s="11" customFormat="1" ht="24.95" customHeight="1" x14ac:dyDescent="0.2">
      <c r="A112" s="12">
        <v>10</v>
      </c>
      <c r="B112" s="12">
        <v>48</v>
      </c>
      <c r="C112" s="44" t="s">
        <v>200</v>
      </c>
      <c r="D112" s="12">
        <v>6</v>
      </c>
      <c r="E112" s="12">
        <v>460</v>
      </c>
      <c r="F112" s="12">
        <v>9</v>
      </c>
      <c r="G112" s="48">
        <v>9.3333333333333339</v>
      </c>
      <c r="H112" s="12" t="s">
        <v>135</v>
      </c>
      <c r="I112" s="12">
        <v>10</v>
      </c>
      <c r="J112" s="59">
        <v>10</v>
      </c>
    </row>
    <row r="113" spans="1:10" s="11" customFormat="1" ht="24.95" customHeight="1" x14ac:dyDescent="0.2">
      <c r="A113" s="12">
        <v>11</v>
      </c>
      <c r="B113" s="12">
        <v>49</v>
      </c>
      <c r="C113" s="44" t="s">
        <v>101</v>
      </c>
      <c r="D113" s="12">
        <v>7</v>
      </c>
      <c r="E113" s="12">
        <v>423</v>
      </c>
      <c r="F113" s="12">
        <v>8</v>
      </c>
      <c r="G113" s="48">
        <v>13</v>
      </c>
      <c r="H113" s="12" t="s">
        <v>135</v>
      </c>
      <c r="I113" s="12">
        <v>11</v>
      </c>
      <c r="J113" s="59">
        <v>11</v>
      </c>
    </row>
    <row r="114" spans="1:10" s="11" customFormat="1" ht="24.95" customHeight="1" x14ac:dyDescent="0.2">
      <c r="A114" s="12">
        <v>12</v>
      </c>
      <c r="B114" s="12">
        <v>47</v>
      </c>
      <c r="C114" s="44" t="s">
        <v>291</v>
      </c>
      <c r="D114" s="12">
        <v>8</v>
      </c>
      <c r="E114" s="12">
        <v>235</v>
      </c>
      <c r="F114" s="12">
        <v>4</v>
      </c>
      <c r="G114" s="48">
        <v>14.333333333333334</v>
      </c>
      <c r="H114" s="12" t="s">
        <v>135</v>
      </c>
      <c r="I114" s="12">
        <v>12</v>
      </c>
      <c r="J114" s="59">
        <v>12</v>
      </c>
    </row>
    <row r="115" spans="1:10" s="11" customFormat="1" ht="24.95" customHeight="1" x14ac:dyDescent="0.2">
      <c r="A115" s="12">
        <v>13</v>
      </c>
      <c r="B115" s="12">
        <v>55</v>
      </c>
      <c r="C115" s="44" t="s">
        <v>166</v>
      </c>
      <c r="D115" s="12">
        <v>6</v>
      </c>
      <c r="E115" s="12">
        <v>233</v>
      </c>
      <c r="F115" s="12">
        <v>4</v>
      </c>
      <c r="G115" s="48">
        <v>13.666666666666666</v>
      </c>
      <c r="H115" s="12" t="s">
        <v>135</v>
      </c>
      <c r="I115" s="12">
        <v>13</v>
      </c>
      <c r="J115" s="59">
        <v>13</v>
      </c>
    </row>
    <row r="116" spans="1:10" s="11" customFormat="1" ht="24.95" customHeight="1" x14ac:dyDescent="0.2">
      <c r="A116" s="12">
        <v>14</v>
      </c>
      <c r="B116" s="12">
        <v>58</v>
      </c>
      <c r="C116" s="44" t="s">
        <v>186</v>
      </c>
      <c r="D116" s="12">
        <v>1</v>
      </c>
      <c r="E116" s="12">
        <v>7</v>
      </c>
      <c r="F116" s="12">
        <v>0</v>
      </c>
      <c r="G116" s="48">
        <v>2.3333333333333335</v>
      </c>
      <c r="H116" s="12" t="s">
        <v>135</v>
      </c>
      <c r="I116" s="12">
        <v>14</v>
      </c>
      <c r="J116" s="59">
        <v>14</v>
      </c>
    </row>
    <row r="117" spans="1:10" s="11" customFormat="1" ht="24.95" customHeight="1" x14ac:dyDescent="0.2">
      <c r="A117" s="12">
        <v>15</v>
      </c>
      <c r="B117" s="12">
        <v>60</v>
      </c>
      <c r="C117" s="44" t="s">
        <v>246</v>
      </c>
      <c r="D117" s="12">
        <v>0</v>
      </c>
      <c r="E117" s="12">
        <v>0</v>
      </c>
      <c r="F117" s="12">
        <v>0</v>
      </c>
      <c r="G117" s="48">
        <v>0</v>
      </c>
      <c r="H117" s="12" t="s">
        <v>199</v>
      </c>
      <c r="I117" s="12">
        <v>15</v>
      </c>
      <c r="J117" s="59">
        <v>15</v>
      </c>
    </row>
    <row r="118" spans="1:10" s="11" customFormat="1" ht="24.95" hidden="1" customHeight="1" x14ac:dyDescent="0.2">
      <c r="A118" s="12">
        <v>16</v>
      </c>
      <c r="B118" s="12" t="s">
        <v>199</v>
      </c>
      <c r="C118" s="44" t="s">
        <v>199</v>
      </c>
      <c r="D118" s="12" t="s">
        <v>199</v>
      </c>
      <c r="E118" s="12" t="s">
        <v>199</v>
      </c>
      <c r="F118" s="12" t="s">
        <v>199</v>
      </c>
      <c r="G118" s="48" t="s">
        <v>199</v>
      </c>
      <c r="H118" s="12" t="s">
        <v>199</v>
      </c>
      <c r="I118" s="12" t="s">
        <v>199</v>
      </c>
      <c r="J118" s="59" t="s">
        <v>199</v>
      </c>
    </row>
    <row r="119" spans="1:10" s="11" customFormat="1" ht="24.95" hidden="1" customHeight="1" x14ac:dyDescent="0.2">
      <c r="A119" s="12">
        <v>17</v>
      </c>
      <c r="B119" s="12" t="s">
        <v>199</v>
      </c>
      <c r="C119" s="44" t="s">
        <v>199</v>
      </c>
      <c r="D119" s="12" t="s">
        <v>199</v>
      </c>
      <c r="E119" s="12" t="s">
        <v>199</v>
      </c>
      <c r="F119" s="12" t="s">
        <v>199</v>
      </c>
      <c r="G119" s="48" t="s">
        <v>199</v>
      </c>
      <c r="H119" s="12" t="s">
        <v>199</v>
      </c>
      <c r="I119" s="12" t="s">
        <v>199</v>
      </c>
      <c r="J119" s="59" t="s">
        <v>199</v>
      </c>
    </row>
    <row r="120" spans="1:10" s="11" customFormat="1" ht="24.95" hidden="1" customHeight="1" x14ac:dyDescent="0.2">
      <c r="A120" s="12">
        <v>18</v>
      </c>
      <c r="B120" s="12" t="s">
        <v>199</v>
      </c>
      <c r="C120" s="44" t="s">
        <v>199</v>
      </c>
      <c r="D120" s="12" t="s">
        <v>199</v>
      </c>
      <c r="E120" s="12" t="s">
        <v>199</v>
      </c>
      <c r="F120" s="12" t="s">
        <v>199</v>
      </c>
      <c r="G120" s="48" t="s">
        <v>199</v>
      </c>
      <c r="H120" s="12" t="s">
        <v>199</v>
      </c>
      <c r="I120" s="12" t="s">
        <v>199</v>
      </c>
      <c r="J120" s="59" t="s">
        <v>199</v>
      </c>
    </row>
    <row r="121" spans="1:10" s="11" customFormat="1" ht="24.95" hidden="1" customHeight="1" x14ac:dyDescent="0.2">
      <c r="A121" s="12">
        <v>19</v>
      </c>
      <c r="B121" s="12" t="s">
        <v>199</v>
      </c>
      <c r="C121" s="44" t="s">
        <v>199</v>
      </c>
      <c r="D121" s="12" t="s">
        <v>199</v>
      </c>
      <c r="E121" s="12" t="s">
        <v>199</v>
      </c>
      <c r="F121" s="12" t="s">
        <v>199</v>
      </c>
      <c r="G121" s="48" t="s">
        <v>199</v>
      </c>
      <c r="H121" s="12" t="s">
        <v>199</v>
      </c>
      <c r="I121" s="12" t="s">
        <v>199</v>
      </c>
      <c r="J121" s="59" t="s">
        <v>199</v>
      </c>
    </row>
    <row r="122" spans="1:10" s="11" customFormat="1" ht="24.95" hidden="1" customHeight="1" x14ac:dyDescent="0.2">
      <c r="A122" s="12">
        <v>20</v>
      </c>
      <c r="B122" s="12" t="s">
        <v>199</v>
      </c>
      <c r="C122" s="44" t="s">
        <v>199</v>
      </c>
      <c r="D122" s="12" t="s">
        <v>199</v>
      </c>
      <c r="E122" s="12" t="s">
        <v>199</v>
      </c>
      <c r="F122" s="12" t="s">
        <v>199</v>
      </c>
      <c r="G122" s="48" t="s">
        <v>199</v>
      </c>
      <c r="H122" s="12" t="s">
        <v>199</v>
      </c>
      <c r="I122" s="12" t="s">
        <v>199</v>
      </c>
      <c r="J122" s="59" t="s">
        <v>199</v>
      </c>
    </row>
    <row r="123" spans="1:10" s="11" customFormat="1" ht="24.95" hidden="1" customHeight="1" x14ac:dyDescent="0.2">
      <c r="A123" s="12">
        <v>21</v>
      </c>
      <c r="B123" s="12" t="s">
        <v>199</v>
      </c>
      <c r="C123" s="44" t="s">
        <v>199</v>
      </c>
      <c r="D123" s="12" t="s">
        <v>199</v>
      </c>
      <c r="E123" s="12" t="s">
        <v>199</v>
      </c>
      <c r="F123" s="12" t="s">
        <v>199</v>
      </c>
      <c r="G123" s="48" t="s">
        <v>199</v>
      </c>
      <c r="H123" s="12" t="s">
        <v>199</v>
      </c>
      <c r="I123" s="12" t="s">
        <v>199</v>
      </c>
      <c r="J123" s="59" t="s">
        <v>199</v>
      </c>
    </row>
    <row r="124" spans="1:10" s="11" customFormat="1" ht="24.95" hidden="1" customHeight="1" x14ac:dyDescent="0.2">
      <c r="A124" s="12">
        <v>22</v>
      </c>
      <c r="B124" s="12" t="s">
        <v>199</v>
      </c>
      <c r="C124" s="44" t="s">
        <v>199</v>
      </c>
      <c r="D124" s="12" t="s">
        <v>199</v>
      </c>
      <c r="E124" s="12" t="s">
        <v>199</v>
      </c>
      <c r="F124" s="12" t="s">
        <v>199</v>
      </c>
      <c r="G124" s="48" t="s">
        <v>199</v>
      </c>
      <c r="H124" s="12" t="s">
        <v>199</v>
      </c>
      <c r="I124" s="12" t="s">
        <v>199</v>
      </c>
      <c r="J124" s="59" t="s">
        <v>199</v>
      </c>
    </row>
    <row r="125" spans="1:10" s="11" customFormat="1" ht="24.95" hidden="1" customHeight="1" x14ac:dyDescent="0.2">
      <c r="A125" s="12">
        <v>23</v>
      </c>
      <c r="B125" s="12" t="s">
        <v>199</v>
      </c>
      <c r="C125" s="44" t="s">
        <v>199</v>
      </c>
      <c r="D125" s="12" t="s">
        <v>199</v>
      </c>
      <c r="E125" s="12" t="s">
        <v>199</v>
      </c>
      <c r="F125" s="12" t="s">
        <v>199</v>
      </c>
      <c r="G125" s="48" t="s">
        <v>199</v>
      </c>
      <c r="H125" s="12" t="s">
        <v>199</v>
      </c>
      <c r="I125" s="12" t="s">
        <v>199</v>
      </c>
      <c r="J125" s="59" t="s">
        <v>199</v>
      </c>
    </row>
    <row r="126" spans="1:10" s="11" customFormat="1" ht="24.95" hidden="1" customHeight="1" x14ac:dyDescent="0.2">
      <c r="A126" s="12">
        <v>24</v>
      </c>
      <c r="B126" s="12" t="s">
        <v>199</v>
      </c>
      <c r="C126" s="44" t="s">
        <v>199</v>
      </c>
      <c r="D126" s="12" t="s">
        <v>199</v>
      </c>
      <c r="E126" s="12" t="s">
        <v>199</v>
      </c>
      <c r="F126" s="12" t="s">
        <v>199</v>
      </c>
      <c r="G126" s="48" t="s">
        <v>199</v>
      </c>
      <c r="H126" s="12" t="s">
        <v>199</v>
      </c>
      <c r="I126" s="12" t="s">
        <v>199</v>
      </c>
      <c r="J126" s="59" t="s">
        <v>199</v>
      </c>
    </row>
    <row r="127" spans="1:10" s="11" customFormat="1" ht="24.95" hidden="1" customHeight="1" x14ac:dyDescent="0.2">
      <c r="A127" s="12">
        <v>25</v>
      </c>
      <c r="B127" s="12" t="s">
        <v>199</v>
      </c>
      <c r="C127" s="44" t="s">
        <v>199</v>
      </c>
      <c r="D127" s="12" t="s">
        <v>199</v>
      </c>
      <c r="E127" s="12" t="s">
        <v>199</v>
      </c>
      <c r="F127" s="12" t="s">
        <v>199</v>
      </c>
      <c r="G127" s="48" t="s">
        <v>199</v>
      </c>
      <c r="H127" s="12" t="s">
        <v>199</v>
      </c>
      <c r="I127" s="12" t="s">
        <v>199</v>
      </c>
      <c r="J127" s="59" t="s">
        <v>199</v>
      </c>
    </row>
    <row r="128" spans="1:10" s="11" customFormat="1" ht="24.95" hidden="1" customHeight="1" x14ac:dyDescent="0.2">
      <c r="A128" s="12">
        <v>26</v>
      </c>
      <c r="B128" s="12" t="s">
        <v>199</v>
      </c>
      <c r="C128" s="44" t="s">
        <v>199</v>
      </c>
      <c r="D128" s="12" t="s">
        <v>199</v>
      </c>
      <c r="E128" s="12" t="s">
        <v>199</v>
      </c>
      <c r="F128" s="12" t="s">
        <v>199</v>
      </c>
      <c r="G128" s="48" t="s">
        <v>199</v>
      </c>
      <c r="H128" s="12" t="s">
        <v>199</v>
      </c>
      <c r="I128" s="12" t="s">
        <v>199</v>
      </c>
      <c r="J128" s="59" t="s">
        <v>199</v>
      </c>
    </row>
    <row r="129" spans="1:10" s="11" customFormat="1" ht="24.95" hidden="1" customHeight="1" x14ac:dyDescent="0.2">
      <c r="A129" s="12">
        <v>27</v>
      </c>
      <c r="B129" s="12" t="s">
        <v>199</v>
      </c>
      <c r="C129" s="44" t="s">
        <v>199</v>
      </c>
      <c r="D129" s="12" t="s">
        <v>199</v>
      </c>
      <c r="E129" s="12" t="s">
        <v>199</v>
      </c>
      <c r="F129" s="12" t="s">
        <v>199</v>
      </c>
      <c r="G129" s="48" t="s">
        <v>199</v>
      </c>
      <c r="H129" s="12" t="s">
        <v>199</v>
      </c>
      <c r="I129" s="12" t="s">
        <v>199</v>
      </c>
      <c r="J129" s="59" t="s">
        <v>199</v>
      </c>
    </row>
    <row r="130" spans="1:10" s="11" customFormat="1" ht="24.95" hidden="1" customHeight="1" x14ac:dyDescent="0.2">
      <c r="A130" s="12">
        <v>28</v>
      </c>
      <c r="B130" s="12" t="s">
        <v>199</v>
      </c>
      <c r="C130" s="44" t="s">
        <v>199</v>
      </c>
      <c r="D130" s="12" t="s">
        <v>199</v>
      </c>
      <c r="E130" s="12" t="s">
        <v>199</v>
      </c>
      <c r="F130" s="12" t="s">
        <v>199</v>
      </c>
      <c r="G130" s="48" t="s">
        <v>199</v>
      </c>
      <c r="H130" s="12" t="s">
        <v>199</v>
      </c>
      <c r="I130" s="12" t="s">
        <v>199</v>
      </c>
      <c r="J130" s="59" t="s">
        <v>199</v>
      </c>
    </row>
    <row r="131" spans="1:10" s="11" customFormat="1" ht="24.95" hidden="1" customHeight="1" x14ac:dyDescent="0.2">
      <c r="A131" s="12">
        <v>29</v>
      </c>
      <c r="B131" s="90" t="s">
        <v>199</v>
      </c>
      <c r="C131" s="91" t="s">
        <v>199</v>
      </c>
      <c r="D131" s="90" t="s">
        <v>199</v>
      </c>
      <c r="E131" s="90" t="s">
        <v>199</v>
      </c>
      <c r="F131" s="90" t="s">
        <v>199</v>
      </c>
      <c r="G131" s="92" t="s">
        <v>199</v>
      </c>
      <c r="H131" s="90" t="s">
        <v>199</v>
      </c>
      <c r="I131" s="90" t="s">
        <v>199</v>
      </c>
      <c r="J131" s="93" t="s">
        <v>199</v>
      </c>
    </row>
    <row r="132" spans="1:10" s="11" customFormat="1" ht="24.95" hidden="1" customHeight="1" x14ac:dyDescent="0.2">
      <c r="A132" s="85">
        <v>30</v>
      </c>
      <c r="B132" s="94" t="s">
        <v>199</v>
      </c>
      <c r="C132" s="95" t="s">
        <v>199</v>
      </c>
      <c r="D132" s="94" t="s">
        <v>199</v>
      </c>
      <c r="E132" s="94" t="s">
        <v>199</v>
      </c>
      <c r="F132" s="94" t="s">
        <v>199</v>
      </c>
      <c r="G132" s="96" t="s">
        <v>199</v>
      </c>
      <c r="H132" s="94" t="s">
        <v>199</v>
      </c>
      <c r="I132" s="94" t="s">
        <v>199</v>
      </c>
      <c r="J132" s="97" t="s">
        <v>199</v>
      </c>
    </row>
    <row r="133" spans="1:10" ht="72.75" customHeight="1" x14ac:dyDescent="0.2">
      <c r="A133" s="77"/>
      <c r="B133" s="198" t="s">
        <v>252</v>
      </c>
      <c r="C133" s="199"/>
      <c r="D133" s="199"/>
      <c r="E133" s="200"/>
      <c r="F133" s="201" t="s">
        <v>142</v>
      </c>
      <c r="G133" s="202"/>
      <c r="H133" s="202"/>
      <c r="I133" s="202"/>
      <c r="J133" s="203"/>
    </row>
    <row r="134" spans="1:10" ht="27" customHeight="1" x14ac:dyDescent="0.2">
      <c r="A134" s="204" t="s">
        <v>114</v>
      </c>
      <c r="B134" s="206" t="s">
        <v>2</v>
      </c>
      <c r="C134" s="207" t="s">
        <v>23</v>
      </c>
      <c r="D134" s="206" t="s">
        <v>19</v>
      </c>
      <c r="E134" s="209" t="s">
        <v>24</v>
      </c>
      <c r="F134" s="2" t="s">
        <v>16</v>
      </c>
      <c r="G134" s="46"/>
      <c r="H134" s="204" t="s">
        <v>108</v>
      </c>
      <c r="I134" s="204" t="s">
        <v>115</v>
      </c>
      <c r="J134" s="206" t="s">
        <v>25</v>
      </c>
    </row>
    <row r="135" spans="1:10" ht="20.25" customHeight="1" x14ac:dyDescent="0.2">
      <c r="A135" s="205"/>
      <c r="B135" s="205"/>
      <c r="C135" s="208"/>
      <c r="D135" s="205"/>
      <c r="E135" s="210"/>
      <c r="F135" s="6" t="s">
        <v>17</v>
      </c>
      <c r="G135" s="47" t="s">
        <v>18</v>
      </c>
      <c r="H135" s="205"/>
      <c r="I135" s="205"/>
      <c r="J135" s="205"/>
    </row>
    <row r="136" spans="1:10" s="11" customFormat="1" ht="24.95" customHeight="1" x14ac:dyDescent="0.2">
      <c r="A136" s="12">
        <v>1</v>
      </c>
      <c r="B136" s="12">
        <v>69</v>
      </c>
      <c r="C136" s="44" t="s">
        <v>107</v>
      </c>
      <c r="D136" s="12">
        <v>38</v>
      </c>
      <c r="E136" s="12">
        <v>2789</v>
      </c>
      <c r="F136" s="12">
        <v>58</v>
      </c>
      <c r="G136" s="48">
        <v>1.6666666666666667</v>
      </c>
      <c r="H136" s="12" t="s">
        <v>135</v>
      </c>
      <c r="I136" s="12">
        <v>1</v>
      </c>
      <c r="J136" s="59">
        <v>1</v>
      </c>
    </row>
    <row r="137" spans="1:10" s="11" customFormat="1" ht="24.95" customHeight="1" x14ac:dyDescent="0.2">
      <c r="A137" s="12">
        <v>2</v>
      </c>
      <c r="B137" s="12">
        <v>62</v>
      </c>
      <c r="C137" s="44" t="s">
        <v>293</v>
      </c>
      <c r="D137" s="12">
        <v>18</v>
      </c>
      <c r="E137" s="12">
        <v>1386</v>
      </c>
      <c r="F137" s="12">
        <v>28</v>
      </c>
      <c r="G137" s="48">
        <v>14</v>
      </c>
      <c r="H137" s="12" t="s">
        <v>135</v>
      </c>
      <c r="I137" s="12">
        <v>2</v>
      </c>
      <c r="J137" s="59">
        <v>2</v>
      </c>
    </row>
    <row r="138" spans="1:10" s="11" customFormat="1" ht="24.95" customHeight="1" x14ac:dyDescent="0.2">
      <c r="A138" s="12">
        <v>3</v>
      </c>
      <c r="B138" s="12">
        <v>71</v>
      </c>
      <c r="C138" s="44" t="s">
        <v>103</v>
      </c>
      <c r="D138" s="12">
        <v>23</v>
      </c>
      <c r="E138" s="12">
        <v>1208</v>
      </c>
      <c r="F138" s="12">
        <v>25</v>
      </c>
      <c r="G138" s="48">
        <v>2.6666666666666665</v>
      </c>
      <c r="H138" s="12" t="s">
        <v>135</v>
      </c>
      <c r="I138" s="12">
        <v>3</v>
      </c>
      <c r="J138" s="59">
        <v>3</v>
      </c>
    </row>
    <row r="139" spans="1:10" s="11" customFormat="1" ht="24.95" customHeight="1" x14ac:dyDescent="0.2">
      <c r="A139" s="12">
        <v>4</v>
      </c>
      <c r="B139" s="12">
        <v>75</v>
      </c>
      <c r="C139" s="44" t="s">
        <v>201</v>
      </c>
      <c r="D139" s="12">
        <v>9</v>
      </c>
      <c r="E139" s="12">
        <v>1004</v>
      </c>
      <c r="F139" s="12">
        <v>20</v>
      </c>
      <c r="G139" s="48">
        <v>14.666666666666666</v>
      </c>
      <c r="H139" s="12" t="s">
        <v>135</v>
      </c>
      <c r="I139" s="12">
        <v>4</v>
      </c>
      <c r="J139" s="59">
        <v>4</v>
      </c>
    </row>
    <row r="140" spans="1:10" s="11" customFormat="1" ht="24.95" customHeight="1" x14ac:dyDescent="0.2">
      <c r="A140" s="12">
        <v>5</v>
      </c>
      <c r="B140" s="12">
        <v>67</v>
      </c>
      <c r="C140" s="44" t="s">
        <v>312</v>
      </c>
      <c r="D140" s="12">
        <v>17</v>
      </c>
      <c r="E140" s="12">
        <v>950</v>
      </c>
      <c r="F140" s="12">
        <v>19</v>
      </c>
      <c r="G140" s="48">
        <v>12.666666666666666</v>
      </c>
      <c r="H140" s="12" t="s">
        <v>135</v>
      </c>
      <c r="I140" s="12">
        <v>5</v>
      </c>
      <c r="J140" s="59">
        <v>5</v>
      </c>
    </row>
    <row r="141" spans="1:10" s="11" customFormat="1" ht="24.95" customHeight="1" x14ac:dyDescent="0.2">
      <c r="A141" s="12">
        <v>6</v>
      </c>
      <c r="B141" s="12">
        <v>72</v>
      </c>
      <c r="C141" s="44" t="s">
        <v>283</v>
      </c>
      <c r="D141" s="12">
        <v>17</v>
      </c>
      <c r="E141" s="12">
        <v>879</v>
      </c>
      <c r="F141" s="12">
        <v>18</v>
      </c>
      <c r="G141" s="48">
        <v>5</v>
      </c>
      <c r="H141" s="12" t="s">
        <v>135</v>
      </c>
      <c r="I141" s="12">
        <v>6</v>
      </c>
      <c r="J141" s="59">
        <v>6</v>
      </c>
    </row>
    <row r="142" spans="1:10" s="11" customFormat="1" ht="24.95" customHeight="1" x14ac:dyDescent="0.2">
      <c r="A142" s="12">
        <v>7</v>
      </c>
      <c r="B142" s="12">
        <v>74</v>
      </c>
      <c r="C142" s="44" t="s">
        <v>155</v>
      </c>
      <c r="D142" s="12">
        <v>15</v>
      </c>
      <c r="E142" s="12">
        <v>784</v>
      </c>
      <c r="F142" s="12">
        <v>16</v>
      </c>
      <c r="G142" s="48">
        <v>5.333333333333333</v>
      </c>
      <c r="H142" s="12" t="s">
        <v>135</v>
      </c>
      <c r="I142" s="12">
        <v>7</v>
      </c>
      <c r="J142" s="59">
        <v>7</v>
      </c>
    </row>
    <row r="143" spans="1:10" s="11" customFormat="1" ht="24.95" customHeight="1" x14ac:dyDescent="0.2">
      <c r="A143" s="12">
        <v>8</v>
      </c>
      <c r="B143" s="12">
        <v>65</v>
      </c>
      <c r="C143" s="44" t="s">
        <v>202</v>
      </c>
      <c r="D143" s="12">
        <v>16</v>
      </c>
      <c r="E143" s="12">
        <v>660</v>
      </c>
      <c r="F143" s="12">
        <v>13</v>
      </c>
      <c r="G143" s="48">
        <v>12</v>
      </c>
      <c r="H143" s="12" t="s">
        <v>135</v>
      </c>
      <c r="I143" s="12">
        <v>8</v>
      </c>
      <c r="J143" s="59">
        <v>8</v>
      </c>
    </row>
    <row r="144" spans="1:10" s="11" customFormat="1" ht="24.95" customHeight="1" x14ac:dyDescent="0.2">
      <c r="A144" s="12">
        <v>9</v>
      </c>
      <c r="B144" s="12">
        <v>66</v>
      </c>
      <c r="C144" s="44" t="s">
        <v>285</v>
      </c>
      <c r="D144" s="12">
        <v>20</v>
      </c>
      <c r="E144" s="12">
        <v>574</v>
      </c>
      <c r="F144" s="12">
        <v>11</v>
      </c>
      <c r="G144" s="48">
        <v>15.333333333333334</v>
      </c>
      <c r="H144" s="12" t="s">
        <v>135</v>
      </c>
      <c r="I144" s="12">
        <v>9</v>
      </c>
      <c r="J144" s="59">
        <v>9</v>
      </c>
    </row>
    <row r="145" spans="1:10" s="11" customFormat="1" ht="24.95" customHeight="1" x14ac:dyDescent="0.2">
      <c r="A145" s="12">
        <v>10</v>
      </c>
      <c r="B145" s="12">
        <v>64</v>
      </c>
      <c r="C145" s="44" t="s">
        <v>287</v>
      </c>
      <c r="D145" s="12">
        <v>20</v>
      </c>
      <c r="E145" s="12">
        <v>458</v>
      </c>
      <c r="F145" s="12">
        <v>9</v>
      </c>
      <c r="G145" s="48">
        <v>8.6666666666666661</v>
      </c>
      <c r="H145" s="12" t="s">
        <v>135</v>
      </c>
      <c r="I145" s="12">
        <v>10</v>
      </c>
      <c r="J145" s="59">
        <v>10</v>
      </c>
    </row>
    <row r="146" spans="1:10" s="11" customFormat="1" ht="24.95" customHeight="1" x14ac:dyDescent="0.2">
      <c r="A146" s="12">
        <v>11</v>
      </c>
      <c r="B146" s="12">
        <v>61</v>
      </c>
      <c r="C146" s="44" t="s">
        <v>286</v>
      </c>
      <c r="D146" s="12">
        <v>8</v>
      </c>
      <c r="E146" s="12">
        <v>295</v>
      </c>
      <c r="F146" s="12">
        <v>6</v>
      </c>
      <c r="G146" s="48">
        <v>2.3333333333333335</v>
      </c>
      <c r="H146" s="12" t="s">
        <v>135</v>
      </c>
      <c r="I146" s="12">
        <v>11</v>
      </c>
      <c r="J146" s="59">
        <v>11</v>
      </c>
    </row>
    <row r="147" spans="1:10" s="11" customFormat="1" ht="24.95" customHeight="1" x14ac:dyDescent="0.2">
      <c r="A147" s="12">
        <v>12</v>
      </c>
      <c r="B147" s="12">
        <v>68</v>
      </c>
      <c r="C147" s="44" t="s">
        <v>282</v>
      </c>
      <c r="D147" s="12">
        <v>18</v>
      </c>
      <c r="E147" s="12">
        <v>255</v>
      </c>
      <c r="F147" s="12">
        <v>5</v>
      </c>
      <c r="G147" s="48">
        <v>5</v>
      </c>
      <c r="H147" s="12" t="s">
        <v>135</v>
      </c>
      <c r="I147" s="12">
        <v>12</v>
      </c>
      <c r="J147" s="59">
        <v>12</v>
      </c>
    </row>
    <row r="148" spans="1:10" s="11" customFormat="1" ht="24.95" customHeight="1" x14ac:dyDescent="0.2">
      <c r="A148" s="12">
        <v>13</v>
      </c>
      <c r="B148" s="12">
        <v>73</v>
      </c>
      <c r="C148" s="44" t="s">
        <v>269</v>
      </c>
      <c r="D148" s="12">
        <v>9</v>
      </c>
      <c r="E148" s="12">
        <v>97</v>
      </c>
      <c r="F148" s="12">
        <v>2</v>
      </c>
      <c r="G148" s="48">
        <v>0.33333333333333331</v>
      </c>
      <c r="H148" s="12" t="s">
        <v>135</v>
      </c>
      <c r="I148" s="12">
        <v>13</v>
      </c>
      <c r="J148" s="59">
        <v>13</v>
      </c>
    </row>
    <row r="149" spans="1:10" s="11" customFormat="1" ht="24.95" customHeight="1" x14ac:dyDescent="0.2">
      <c r="A149" s="12">
        <v>14</v>
      </c>
      <c r="B149" s="12">
        <v>63</v>
      </c>
      <c r="C149" s="44" t="s">
        <v>244</v>
      </c>
      <c r="D149" s="12">
        <v>0</v>
      </c>
      <c r="E149" s="12">
        <v>0</v>
      </c>
      <c r="F149" s="12">
        <v>0</v>
      </c>
      <c r="G149" s="48">
        <v>0</v>
      </c>
      <c r="H149" s="12" t="s">
        <v>199</v>
      </c>
      <c r="I149" s="12">
        <v>15</v>
      </c>
      <c r="J149" s="59">
        <v>15</v>
      </c>
    </row>
    <row r="150" spans="1:10" s="11" customFormat="1" ht="24.95" customHeight="1" x14ac:dyDescent="0.2">
      <c r="A150" s="12">
        <v>15</v>
      </c>
      <c r="B150" s="12">
        <v>70</v>
      </c>
      <c r="C150" s="44" t="s">
        <v>248</v>
      </c>
      <c r="D150" s="12">
        <v>0</v>
      </c>
      <c r="E150" s="12">
        <v>0</v>
      </c>
      <c r="F150" s="12">
        <v>0</v>
      </c>
      <c r="G150" s="48">
        <v>0</v>
      </c>
      <c r="H150" s="12" t="s">
        <v>199</v>
      </c>
      <c r="I150" s="12">
        <v>15</v>
      </c>
      <c r="J150" s="59">
        <v>15</v>
      </c>
    </row>
    <row r="151" spans="1:10" s="11" customFormat="1" ht="24.95" hidden="1" customHeight="1" x14ac:dyDescent="0.2">
      <c r="A151" s="12">
        <v>16</v>
      </c>
      <c r="B151" s="12" t="s">
        <v>199</v>
      </c>
      <c r="C151" s="44" t="s">
        <v>199</v>
      </c>
      <c r="D151" s="12" t="s">
        <v>199</v>
      </c>
      <c r="E151" s="12" t="s">
        <v>199</v>
      </c>
      <c r="F151" s="12" t="s">
        <v>199</v>
      </c>
      <c r="G151" s="48" t="s">
        <v>199</v>
      </c>
      <c r="H151" s="12" t="s">
        <v>199</v>
      </c>
      <c r="I151" s="12" t="s">
        <v>199</v>
      </c>
      <c r="J151" s="59" t="s">
        <v>199</v>
      </c>
    </row>
    <row r="152" spans="1:10" s="11" customFormat="1" ht="24.95" hidden="1" customHeight="1" x14ac:dyDescent="0.2">
      <c r="A152" s="12">
        <v>17</v>
      </c>
      <c r="B152" s="12" t="s">
        <v>199</v>
      </c>
      <c r="C152" s="44" t="s">
        <v>199</v>
      </c>
      <c r="D152" s="12" t="s">
        <v>199</v>
      </c>
      <c r="E152" s="12" t="s">
        <v>199</v>
      </c>
      <c r="F152" s="12" t="s">
        <v>199</v>
      </c>
      <c r="G152" s="48" t="s">
        <v>199</v>
      </c>
      <c r="H152" s="12" t="s">
        <v>199</v>
      </c>
      <c r="I152" s="12" t="s">
        <v>199</v>
      </c>
      <c r="J152" s="59" t="s">
        <v>199</v>
      </c>
    </row>
    <row r="153" spans="1:10" s="11" customFormat="1" ht="24.95" hidden="1" customHeight="1" x14ac:dyDescent="0.2">
      <c r="A153" s="12">
        <v>18</v>
      </c>
      <c r="B153" s="12" t="s">
        <v>199</v>
      </c>
      <c r="C153" s="44" t="s">
        <v>199</v>
      </c>
      <c r="D153" s="12" t="s">
        <v>199</v>
      </c>
      <c r="E153" s="12" t="s">
        <v>199</v>
      </c>
      <c r="F153" s="12" t="s">
        <v>199</v>
      </c>
      <c r="G153" s="48" t="s">
        <v>199</v>
      </c>
      <c r="H153" s="12" t="s">
        <v>199</v>
      </c>
      <c r="I153" s="12" t="s">
        <v>199</v>
      </c>
      <c r="J153" s="59" t="s">
        <v>199</v>
      </c>
    </row>
    <row r="154" spans="1:10" s="11" customFormat="1" ht="24.95" hidden="1" customHeight="1" x14ac:dyDescent="0.2">
      <c r="A154" s="12">
        <v>19</v>
      </c>
      <c r="B154" s="12" t="s">
        <v>199</v>
      </c>
      <c r="C154" s="44" t="s">
        <v>199</v>
      </c>
      <c r="D154" s="12" t="s">
        <v>199</v>
      </c>
      <c r="E154" s="12" t="s">
        <v>199</v>
      </c>
      <c r="F154" s="12" t="s">
        <v>199</v>
      </c>
      <c r="G154" s="48" t="s">
        <v>199</v>
      </c>
      <c r="H154" s="12" t="s">
        <v>199</v>
      </c>
      <c r="I154" s="12" t="s">
        <v>199</v>
      </c>
      <c r="J154" s="59" t="s">
        <v>199</v>
      </c>
    </row>
    <row r="155" spans="1:10" s="11" customFormat="1" ht="24.95" hidden="1" customHeight="1" x14ac:dyDescent="0.2">
      <c r="A155" s="12">
        <v>20</v>
      </c>
      <c r="B155" s="12" t="s">
        <v>199</v>
      </c>
      <c r="C155" s="44" t="s">
        <v>199</v>
      </c>
      <c r="D155" s="12" t="s">
        <v>199</v>
      </c>
      <c r="E155" s="12" t="s">
        <v>199</v>
      </c>
      <c r="F155" s="12" t="s">
        <v>199</v>
      </c>
      <c r="G155" s="48" t="s">
        <v>199</v>
      </c>
      <c r="H155" s="12" t="s">
        <v>199</v>
      </c>
      <c r="I155" s="12" t="s">
        <v>199</v>
      </c>
      <c r="J155" s="59" t="s">
        <v>199</v>
      </c>
    </row>
    <row r="156" spans="1:10" s="11" customFormat="1" ht="24.95" hidden="1" customHeight="1" x14ac:dyDescent="0.2">
      <c r="A156" s="12">
        <v>21</v>
      </c>
      <c r="B156" s="12" t="s">
        <v>199</v>
      </c>
      <c r="C156" s="44" t="s">
        <v>199</v>
      </c>
      <c r="D156" s="12" t="s">
        <v>199</v>
      </c>
      <c r="E156" s="12" t="s">
        <v>199</v>
      </c>
      <c r="F156" s="12" t="s">
        <v>199</v>
      </c>
      <c r="G156" s="48" t="s">
        <v>199</v>
      </c>
      <c r="H156" s="12" t="s">
        <v>199</v>
      </c>
      <c r="I156" s="12" t="s">
        <v>199</v>
      </c>
      <c r="J156" s="59" t="s">
        <v>199</v>
      </c>
    </row>
    <row r="157" spans="1:10" s="11" customFormat="1" ht="24.95" hidden="1" customHeight="1" x14ac:dyDescent="0.2">
      <c r="A157" s="12">
        <v>22</v>
      </c>
      <c r="B157" s="12" t="s">
        <v>199</v>
      </c>
      <c r="C157" s="44" t="s">
        <v>199</v>
      </c>
      <c r="D157" s="12" t="s">
        <v>199</v>
      </c>
      <c r="E157" s="12" t="s">
        <v>199</v>
      </c>
      <c r="F157" s="12" t="s">
        <v>199</v>
      </c>
      <c r="G157" s="48" t="s">
        <v>199</v>
      </c>
      <c r="H157" s="12" t="s">
        <v>199</v>
      </c>
      <c r="I157" s="12" t="s">
        <v>199</v>
      </c>
      <c r="J157" s="59" t="s">
        <v>199</v>
      </c>
    </row>
    <row r="158" spans="1:10" s="11" customFormat="1" ht="24.95" hidden="1" customHeight="1" x14ac:dyDescent="0.2">
      <c r="A158" s="12">
        <v>23</v>
      </c>
      <c r="B158" s="12" t="s">
        <v>199</v>
      </c>
      <c r="C158" s="44" t="s">
        <v>199</v>
      </c>
      <c r="D158" s="12" t="s">
        <v>199</v>
      </c>
      <c r="E158" s="12" t="s">
        <v>199</v>
      </c>
      <c r="F158" s="12" t="s">
        <v>199</v>
      </c>
      <c r="G158" s="48" t="s">
        <v>199</v>
      </c>
      <c r="H158" s="12" t="s">
        <v>199</v>
      </c>
      <c r="I158" s="12" t="s">
        <v>199</v>
      </c>
      <c r="J158" s="59" t="s">
        <v>199</v>
      </c>
    </row>
    <row r="159" spans="1:10" s="11" customFormat="1" ht="24.95" hidden="1" customHeight="1" x14ac:dyDescent="0.2">
      <c r="A159" s="12">
        <v>24</v>
      </c>
      <c r="B159" s="12" t="s">
        <v>199</v>
      </c>
      <c r="C159" s="44" t="s">
        <v>199</v>
      </c>
      <c r="D159" s="12" t="s">
        <v>199</v>
      </c>
      <c r="E159" s="12" t="s">
        <v>199</v>
      </c>
      <c r="F159" s="12" t="s">
        <v>199</v>
      </c>
      <c r="G159" s="48" t="s">
        <v>199</v>
      </c>
      <c r="H159" s="12" t="s">
        <v>199</v>
      </c>
      <c r="I159" s="12" t="s">
        <v>199</v>
      </c>
      <c r="J159" s="59" t="s">
        <v>199</v>
      </c>
    </row>
    <row r="160" spans="1:10" s="11" customFormat="1" ht="24.95" hidden="1" customHeight="1" x14ac:dyDescent="0.2">
      <c r="A160" s="12">
        <v>25</v>
      </c>
      <c r="B160" s="12" t="s">
        <v>199</v>
      </c>
      <c r="C160" s="44" t="s">
        <v>199</v>
      </c>
      <c r="D160" s="12" t="s">
        <v>199</v>
      </c>
      <c r="E160" s="12" t="s">
        <v>199</v>
      </c>
      <c r="F160" s="12" t="s">
        <v>199</v>
      </c>
      <c r="G160" s="48" t="s">
        <v>199</v>
      </c>
      <c r="H160" s="12" t="s">
        <v>199</v>
      </c>
      <c r="I160" s="12" t="s">
        <v>199</v>
      </c>
      <c r="J160" s="59" t="s">
        <v>199</v>
      </c>
    </row>
    <row r="161" spans="1:10" s="11" customFormat="1" ht="24.95" hidden="1" customHeight="1" x14ac:dyDescent="0.2">
      <c r="A161" s="12">
        <v>26</v>
      </c>
      <c r="B161" s="12" t="s">
        <v>199</v>
      </c>
      <c r="C161" s="44" t="s">
        <v>199</v>
      </c>
      <c r="D161" s="12" t="s">
        <v>199</v>
      </c>
      <c r="E161" s="12" t="s">
        <v>199</v>
      </c>
      <c r="F161" s="12" t="s">
        <v>199</v>
      </c>
      <c r="G161" s="48" t="s">
        <v>199</v>
      </c>
      <c r="H161" s="12" t="s">
        <v>199</v>
      </c>
      <c r="I161" s="12" t="s">
        <v>199</v>
      </c>
      <c r="J161" s="59" t="s">
        <v>199</v>
      </c>
    </row>
    <row r="162" spans="1:10" s="11" customFormat="1" ht="24.95" hidden="1" customHeight="1" x14ac:dyDescent="0.2">
      <c r="A162" s="12">
        <v>27</v>
      </c>
      <c r="B162" s="12" t="s">
        <v>199</v>
      </c>
      <c r="C162" s="44" t="s">
        <v>199</v>
      </c>
      <c r="D162" s="12" t="s">
        <v>199</v>
      </c>
      <c r="E162" s="12" t="s">
        <v>199</v>
      </c>
      <c r="F162" s="12" t="s">
        <v>199</v>
      </c>
      <c r="G162" s="48" t="s">
        <v>199</v>
      </c>
      <c r="H162" s="12" t="s">
        <v>199</v>
      </c>
      <c r="I162" s="12" t="s">
        <v>199</v>
      </c>
      <c r="J162" s="59" t="s">
        <v>199</v>
      </c>
    </row>
    <row r="163" spans="1:10" s="11" customFormat="1" ht="24.95" hidden="1" customHeight="1" x14ac:dyDescent="0.2">
      <c r="A163" s="12">
        <v>28</v>
      </c>
      <c r="B163" s="12" t="s">
        <v>199</v>
      </c>
      <c r="C163" s="44" t="s">
        <v>199</v>
      </c>
      <c r="D163" s="12" t="s">
        <v>199</v>
      </c>
      <c r="E163" s="12" t="s">
        <v>199</v>
      </c>
      <c r="F163" s="12" t="s">
        <v>199</v>
      </c>
      <c r="G163" s="48" t="s">
        <v>199</v>
      </c>
      <c r="H163" s="12" t="s">
        <v>199</v>
      </c>
      <c r="I163" s="12" t="s">
        <v>199</v>
      </c>
      <c r="J163" s="59" t="s">
        <v>199</v>
      </c>
    </row>
    <row r="164" spans="1:10" s="11" customFormat="1" ht="24.95" hidden="1" customHeight="1" x14ac:dyDescent="0.2">
      <c r="A164" s="12">
        <v>29</v>
      </c>
      <c r="B164" s="12" t="s">
        <v>199</v>
      </c>
      <c r="C164" s="44" t="s">
        <v>199</v>
      </c>
      <c r="D164" s="12" t="s">
        <v>199</v>
      </c>
      <c r="E164" s="12" t="s">
        <v>199</v>
      </c>
      <c r="F164" s="12" t="s">
        <v>199</v>
      </c>
      <c r="G164" s="48" t="s">
        <v>199</v>
      </c>
      <c r="H164" s="12" t="s">
        <v>199</v>
      </c>
      <c r="I164" s="12" t="s">
        <v>199</v>
      </c>
      <c r="J164" s="59" t="s">
        <v>199</v>
      </c>
    </row>
    <row r="165" spans="1:10" s="11" customFormat="1" ht="24.95" customHeight="1" x14ac:dyDescent="0.2">
      <c r="A165" s="85">
        <v>30</v>
      </c>
      <c r="B165" s="86" t="s">
        <v>199</v>
      </c>
      <c r="C165" s="87" t="s">
        <v>199</v>
      </c>
      <c r="D165" s="86" t="s">
        <v>199</v>
      </c>
      <c r="E165" s="86" t="s">
        <v>199</v>
      </c>
      <c r="F165" s="86" t="s">
        <v>199</v>
      </c>
      <c r="G165" s="88" t="s">
        <v>199</v>
      </c>
      <c r="H165" s="86" t="s">
        <v>199</v>
      </c>
      <c r="I165" s="86" t="s">
        <v>199</v>
      </c>
      <c r="J165" s="89" t="s">
        <v>199</v>
      </c>
    </row>
    <row r="166" spans="1:10" ht="72.75" customHeight="1" x14ac:dyDescent="0.2">
      <c r="A166" s="77"/>
      <c r="B166" s="198" t="s">
        <v>252</v>
      </c>
      <c r="C166" s="199"/>
      <c r="D166" s="199"/>
      <c r="E166" s="200"/>
      <c r="F166" s="201" t="s">
        <v>143</v>
      </c>
      <c r="G166" s="202"/>
      <c r="H166" s="202"/>
      <c r="I166" s="202"/>
      <c r="J166" s="203"/>
    </row>
    <row r="167" spans="1:10" ht="27" customHeight="1" x14ac:dyDescent="0.2">
      <c r="A167" s="204" t="s">
        <v>114</v>
      </c>
      <c r="B167" s="206" t="s">
        <v>2</v>
      </c>
      <c r="C167" s="207" t="s">
        <v>23</v>
      </c>
      <c r="D167" s="206" t="s">
        <v>19</v>
      </c>
      <c r="E167" s="209" t="s">
        <v>24</v>
      </c>
      <c r="F167" s="2" t="s">
        <v>16</v>
      </c>
      <c r="G167" s="46"/>
      <c r="H167" s="204" t="s">
        <v>108</v>
      </c>
      <c r="I167" s="204" t="s">
        <v>115</v>
      </c>
      <c r="J167" s="206" t="s">
        <v>25</v>
      </c>
    </row>
    <row r="168" spans="1:10" ht="20.25" customHeight="1" x14ac:dyDescent="0.2">
      <c r="A168" s="205"/>
      <c r="B168" s="205"/>
      <c r="C168" s="208"/>
      <c r="D168" s="205"/>
      <c r="E168" s="210"/>
      <c r="F168" s="6" t="s">
        <v>17</v>
      </c>
      <c r="G168" s="47" t="s">
        <v>18</v>
      </c>
      <c r="H168" s="205"/>
      <c r="I168" s="205"/>
      <c r="J168" s="205"/>
    </row>
    <row r="169" spans="1:10" s="11" customFormat="1" ht="24.95" customHeight="1" x14ac:dyDescent="0.2">
      <c r="A169" s="12">
        <v>1</v>
      </c>
      <c r="B169" s="12">
        <v>89</v>
      </c>
      <c r="C169" s="44" t="s">
        <v>296</v>
      </c>
      <c r="D169" s="12">
        <v>30</v>
      </c>
      <c r="E169" s="12">
        <v>2386</v>
      </c>
      <c r="F169" s="12">
        <v>49</v>
      </c>
      <c r="G169" s="48">
        <v>11.333333333333334</v>
      </c>
      <c r="H169" s="12" t="s">
        <v>135</v>
      </c>
      <c r="I169" s="12">
        <v>1</v>
      </c>
      <c r="J169" s="59">
        <v>1</v>
      </c>
    </row>
    <row r="170" spans="1:10" s="11" customFormat="1" ht="24.95" customHeight="1" x14ac:dyDescent="0.2">
      <c r="A170" s="12">
        <v>2</v>
      </c>
      <c r="B170" s="12">
        <v>83</v>
      </c>
      <c r="C170" s="44" t="s">
        <v>181</v>
      </c>
      <c r="D170" s="12">
        <v>17</v>
      </c>
      <c r="E170" s="12">
        <v>832</v>
      </c>
      <c r="F170" s="12">
        <v>17</v>
      </c>
      <c r="G170" s="48">
        <v>5.333333333333333</v>
      </c>
      <c r="H170" s="12" t="s">
        <v>135</v>
      </c>
      <c r="I170" s="12">
        <v>2</v>
      </c>
      <c r="J170" s="59">
        <v>2</v>
      </c>
    </row>
    <row r="171" spans="1:10" s="11" customFormat="1" ht="24.95" customHeight="1" x14ac:dyDescent="0.2">
      <c r="A171" s="12">
        <v>3</v>
      </c>
      <c r="B171" s="12">
        <v>77</v>
      </c>
      <c r="C171" s="44" t="s">
        <v>280</v>
      </c>
      <c r="D171" s="12">
        <v>25</v>
      </c>
      <c r="E171" s="12">
        <v>806</v>
      </c>
      <c r="F171" s="12">
        <v>16</v>
      </c>
      <c r="G171" s="48">
        <v>12.666666666666666</v>
      </c>
      <c r="H171" s="12" t="s">
        <v>135</v>
      </c>
      <c r="I171" s="12">
        <v>3</v>
      </c>
      <c r="J171" s="59">
        <v>3</v>
      </c>
    </row>
    <row r="172" spans="1:10" s="11" customFormat="1" ht="24.95" customHeight="1" x14ac:dyDescent="0.2">
      <c r="A172" s="12">
        <v>4</v>
      </c>
      <c r="B172" s="12">
        <v>80</v>
      </c>
      <c r="C172" s="44" t="s">
        <v>303</v>
      </c>
      <c r="D172" s="12">
        <v>23</v>
      </c>
      <c r="E172" s="12">
        <v>773</v>
      </c>
      <c r="F172" s="12">
        <v>16</v>
      </c>
      <c r="G172" s="48">
        <v>1.6666666666666667</v>
      </c>
      <c r="H172" s="12" t="s">
        <v>135</v>
      </c>
      <c r="I172" s="12">
        <v>4</v>
      </c>
      <c r="J172" s="59">
        <v>4</v>
      </c>
    </row>
    <row r="173" spans="1:10" s="11" customFormat="1" ht="24.95" customHeight="1" x14ac:dyDescent="0.2">
      <c r="A173" s="12">
        <v>5</v>
      </c>
      <c r="B173" s="12">
        <v>81</v>
      </c>
      <c r="C173" s="44" t="s">
        <v>99</v>
      </c>
      <c r="D173" s="12">
        <v>10</v>
      </c>
      <c r="E173" s="12">
        <v>764</v>
      </c>
      <c r="F173" s="12">
        <v>15</v>
      </c>
      <c r="G173" s="48">
        <v>14.666666666666666</v>
      </c>
      <c r="H173" s="12" t="s">
        <v>135</v>
      </c>
      <c r="I173" s="12">
        <v>5</v>
      </c>
      <c r="J173" s="59">
        <v>5</v>
      </c>
    </row>
    <row r="174" spans="1:10" s="11" customFormat="1" ht="24.95" customHeight="1" x14ac:dyDescent="0.2">
      <c r="A174" s="12">
        <v>6</v>
      </c>
      <c r="B174" s="12">
        <v>87</v>
      </c>
      <c r="C174" s="44" t="s">
        <v>165</v>
      </c>
      <c r="D174" s="12">
        <v>15</v>
      </c>
      <c r="E174" s="12">
        <v>706</v>
      </c>
      <c r="F174" s="12">
        <v>14</v>
      </c>
      <c r="G174" s="48">
        <v>11.333333333333334</v>
      </c>
      <c r="H174" s="12" t="s">
        <v>135</v>
      </c>
      <c r="I174" s="12">
        <v>6</v>
      </c>
      <c r="J174" s="59">
        <v>6</v>
      </c>
    </row>
    <row r="175" spans="1:10" s="11" customFormat="1" ht="24.95" customHeight="1" x14ac:dyDescent="0.2">
      <c r="A175" s="12">
        <v>7</v>
      </c>
      <c r="B175" s="12">
        <v>90</v>
      </c>
      <c r="C175" s="44" t="s">
        <v>152</v>
      </c>
      <c r="D175" s="12">
        <v>22</v>
      </c>
      <c r="E175" s="12">
        <v>592</v>
      </c>
      <c r="F175" s="12">
        <v>12</v>
      </c>
      <c r="G175" s="48">
        <v>5.333333333333333</v>
      </c>
      <c r="H175" s="12" t="s">
        <v>135</v>
      </c>
      <c r="I175" s="12">
        <v>7</v>
      </c>
      <c r="J175" s="59">
        <v>7</v>
      </c>
    </row>
    <row r="176" spans="1:10" s="11" customFormat="1" ht="24.95" customHeight="1" x14ac:dyDescent="0.2">
      <c r="A176" s="12">
        <v>8</v>
      </c>
      <c r="B176" s="12">
        <v>86</v>
      </c>
      <c r="C176" s="44" t="s">
        <v>299</v>
      </c>
      <c r="D176" s="12">
        <v>21</v>
      </c>
      <c r="E176" s="12">
        <v>563</v>
      </c>
      <c r="F176" s="12">
        <v>11</v>
      </c>
      <c r="G176" s="48">
        <v>11.666666666666666</v>
      </c>
      <c r="H176" s="12" t="s">
        <v>135</v>
      </c>
      <c r="I176" s="12">
        <v>8</v>
      </c>
      <c r="J176" s="59">
        <v>8</v>
      </c>
    </row>
    <row r="177" spans="1:10" s="11" customFormat="1" ht="24.95" customHeight="1" x14ac:dyDescent="0.2">
      <c r="A177" s="12">
        <v>9</v>
      </c>
      <c r="B177" s="12">
        <v>84</v>
      </c>
      <c r="C177" s="44" t="s">
        <v>176</v>
      </c>
      <c r="D177" s="12">
        <v>25</v>
      </c>
      <c r="E177" s="12">
        <v>556</v>
      </c>
      <c r="F177" s="12">
        <v>11</v>
      </c>
      <c r="G177" s="48">
        <v>9.3333333333333339</v>
      </c>
      <c r="H177" s="12" t="s">
        <v>135</v>
      </c>
      <c r="I177" s="12">
        <v>9</v>
      </c>
      <c r="J177" s="59">
        <v>9</v>
      </c>
    </row>
    <row r="178" spans="1:10" s="11" customFormat="1" ht="24.95" customHeight="1" x14ac:dyDescent="0.2">
      <c r="A178" s="12">
        <v>10</v>
      </c>
      <c r="B178" s="12">
        <v>76</v>
      </c>
      <c r="C178" s="44" t="s">
        <v>150</v>
      </c>
      <c r="D178" s="12">
        <v>8</v>
      </c>
      <c r="E178" s="12">
        <v>378</v>
      </c>
      <c r="F178" s="12">
        <v>7</v>
      </c>
      <c r="G178" s="48">
        <v>14</v>
      </c>
      <c r="H178" s="12" t="s">
        <v>135</v>
      </c>
      <c r="I178" s="12">
        <v>10</v>
      </c>
      <c r="J178" s="59">
        <v>10</v>
      </c>
    </row>
    <row r="179" spans="1:10" s="11" customFormat="1" ht="24.95" customHeight="1" x14ac:dyDescent="0.2">
      <c r="A179" s="12">
        <v>11</v>
      </c>
      <c r="B179" s="12">
        <v>79</v>
      </c>
      <c r="C179" s="44" t="s">
        <v>100</v>
      </c>
      <c r="D179" s="12">
        <v>19</v>
      </c>
      <c r="E179" s="12">
        <v>341</v>
      </c>
      <c r="F179" s="12">
        <v>7</v>
      </c>
      <c r="G179" s="48">
        <v>1.6666666666666667</v>
      </c>
      <c r="H179" s="12" t="s">
        <v>135</v>
      </c>
      <c r="I179" s="12">
        <v>11</v>
      </c>
      <c r="J179" s="59">
        <v>11</v>
      </c>
    </row>
    <row r="180" spans="1:10" s="11" customFormat="1" ht="24.95" customHeight="1" x14ac:dyDescent="0.2">
      <c r="A180" s="12">
        <v>12</v>
      </c>
      <c r="B180" s="12">
        <v>88</v>
      </c>
      <c r="C180" s="44" t="s">
        <v>273</v>
      </c>
      <c r="D180" s="12">
        <v>18</v>
      </c>
      <c r="E180" s="12">
        <v>335</v>
      </c>
      <c r="F180" s="12">
        <v>6</v>
      </c>
      <c r="G180" s="48">
        <v>15.666666666666666</v>
      </c>
      <c r="H180" s="12" t="s">
        <v>135</v>
      </c>
      <c r="I180" s="12">
        <v>12</v>
      </c>
      <c r="J180" s="59">
        <v>12</v>
      </c>
    </row>
    <row r="181" spans="1:10" s="11" customFormat="1" ht="24.95" customHeight="1" x14ac:dyDescent="0.2">
      <c r="A181" s="12">
        <v>13</v>
      </c>
      <c r="B181" s="12">
        <v>82</v>
      </c>
      <c r="C181" s="44" t="s">
        <v>106</v>
      </c>
      <c r="D181" s="12">
        <v>11</v>
      </c>
      <c r="E181" s="12">
        <v>273</v>
      </c>
      <c r="F181" s="12">
        <v>5</v>
      </c>
      <c r="G181" s="48">
        <v>11</v>
      </c>
      <c r="H181" s="12" t="s">
        <v>135</v>
      </c>
      <c r="I181" s="12">
        <v>13</v>
      </c>
      <c r="J181" s="59">
        <v>13</v>
      </c>
    </row>
    <row r="182" spans="1:10" s="11" customFormat="1" ht="24.95" customHeight="1" x14ac:dyDescent="0.2">
      <c r="A182" s="12">
        <v>14</v>
      </c>
      <c r="B182" s="12">
        <v>78</v>
      </c>
      <c r="C182" s="44" t="s">
        <v>292</v>
      </c>
      <c r="D182" s="12">
        <v>8</v>
      </c>
      <c r="E182" s="12">
        <v>175</v>
      </c>
      <c r="F182" s="12">
        <v>3</v>
      </c>
      <c r="G182" s="48">
        <v>10.333333333333334</v>
      </c>
      <c r="H182" s="12" t="s">
        <v>135</v>
      </c>
      <c r="I182" s="12">
        <v>14</v>
      </c>
      <c r="J182" s="59">
        <v>14</v>
      </c>
    </row>
    <row r="183" spans="1:10" s="11" customFormat="1" ht="24.95" customHeight="1" x14ac:dyDescent="0.2">
      <c r="A183" s="12">
        <v>15</v>
      </c>
      <c r="B183" s="12">
        <v>85</v>
      </c>
      <c r="C183" s="44" t="s">
        <v>245</v>
      </c>
      <c r="D183" s="12">
        <v>0</v>
      </c>
      <c r="E183" s="12">
        <v>0</v>
      </c>
      <c r="F183" s="12">
        <v>0</v>
      </c>
      <c r="G183" s="48">
        <v>0</v>
      </c>
      <c r="H183" s="12" t="s">
        <v>199</v>
      </c>
      <c r="I183" s="12">
        <v>15</v>
      </c>
      <c r="J183" s="59">
        <v>15</v>
      </c>
    </row>
    <row r="184" spans="1:10" s="11" customFormat="1" ht="24.95" hidden="1" customHeight="1" x14ac:dyDescent="0.2">
      <c r="A184" s="12">
        <v>16</v>
      </c>
      <c r="B184" s="12" t="s">
        <v>199</v>
      </c>
      <c r="C184" s="44" t="s">
        <v>199</v>
      </c>
      <c r="D184" s="12" t="s">
        <v>199</v>
      </c>
      <c r="E184" s="12" t="s">
        <v>199</v>
      </c>
      <c r="F184" s="12" t="s">
        <v>199</v>
      </c>
      <c r="G184" s="48" t="s">
        <v>199</v>
      </c>
      <c r="H184" s="12" t="s">
        <v>199</v>
      </c>
      <c r="I184" s="12" t="s">
        <v>199</v>
      </c>
      <c r="J184" s="59" t="s">
        <v>199</v>
      </c>
    </row>
    <row r="185" spans="1:10" s="11" customFormat="1" ht="24.95" hidden="1" customHeight="1" x14ac:dyDescent="0.2">
      <c r="A185" s="12">
        <v>17</v>
      </c>
      <c r="B185" s="12" t="s">
        <v>199</v>
      </c>
      <c r="C185" s="44" t="s">
        <v>199</v>
      </c>
      <c r="D185" s="12" t="s">
        <v>199</v>
      </c>
      <c r="E185" s="12" t="s">
        <v>199</v>
      </c>
      <c r="F185" s="12" t="s">
        <v>199</v>
      </c>
      <c r="G185" s="48" t="s">
        <v>199</v>
      </c>
      <c r="H185" s="12" t="s">
        <v>199</v>
      </c>
      <c r="I185" s="12" t="s">
        <v>199</v>
      </c>
      <c r="J185" s="59" t="s">
        <v>199</v>
      </c>
    </row>
    <row r="186" spans="1:10" s="11" customFormat="1" ht="24.95" hidden="1" customHeight="1" x14ac:dyDescent="0.2">
      <c r="A186" s="12">
        <v>18</v>
      </c>
      <c r="B186" s="12" t="s">
        <v>199</v>
      </c>
      <c r="C186" s="44" t="s">
        <v>199</v>
      </c>
      <c r="D186" s="12" t="s">
        <v>199</v>
      </c>
      <c r="E186" s="12" t="s">
        <v>199</v>
      </c>
      <c r="F186" s="12" t="s">
        <v>199</v>
      </c>
      <c r="G186" s="48" t="s">
        <v>199</v>
      </c>
      <c r="H186" s="12" t="s">
        <v>199</v>
      </c>
      <c r="I186" s="12" t="s">
        <v>199</v>
      </c>
      <c r="J186" s="59" t="s">
        <v>199</v>
      </c>
    </row>
    <row r="187" spans="1:10" s="11" customFormat="1" ht="24.95" hidden="1" customHeight="1" x14ac:dyDescent="0.2">
      <c r="A187" s="12">
        <v>19</v>
      </c>
      <c r="B187" s="12" t="s">
        <v>199</v>
      </c>
      <c r="C187" s="44" t="s">
        <v>199</v>
      </c>
      <c r="D187" s="12" t="s">
        <v>199</v>
      </c>
      <c r="E187" s="12" t="s">
        <v>199</v>
      </c>
      <c r="F187" s="12" t="s">
        <v>199</v>
      </c>
      <c r="G187" s="48" t="s">
        <v>199</v>
      </c>
      <c r="H187" s="12" t="s">
        <v>199</v>
      </c>
      <c r="I187" s="12" t="s">
        <v>199</v>
      </c>
      <c r="J187" s="59" t="s">
        <v>199</v>
      </c>
    </row>
    <row r="188" spans="1:10" s="11" customFormat="1" ht="24.95" hidden="1" customHeight="1" x14ac:dyDescent="0.2">
      <c r="A188" s="12">
        <v>20</v>
      </c>
      <c r="B188" s="12" t="s">
        <v>199</v>
      </c>
      <c r="C188" s="44" t="s">
        <v>199</v>
      </c>
      <c r="D188" s="12" t="s">
        <v>199</v>
      </c>
      <c r="E188" s="12" t="s">
        <v>199</v>
      </c>
      <c r="F188" s="12" t="s">
        <v>199</v>
      </c>
      <c r="G188" s="48" t="s">
        <v>199</v>
      </c>
      <c r="H188" s="12" t="s">
        <v>199</v>
      </c>
      <c r="I188" s="12" t="s">
        <v>199</v>
      </c>
      <c r="J188" s="59" t="s">
        <v>199</v>
      </c>
    </row>
    <row r="189" spans="1:10" s="11" customFormat="1" ht="24.95" hidden="1" customHeight="1" x14ac:dyDescent="0.2">
      <c r="A189" s="12">
        <v>21</v>
      </c>
      <c r="B189" s="12" t="s">
        <v>199</v>
      </c>
      <c r="C189" s="44" t="s">
        <v>199</v>
      </c>
      <c r="D189" s="12" t="s">
        <v>199</v>
      </c>
      <c r="E189" s="12" t="s">
        <v>199</v>
      </c>
      <c r="F189" s="12" t="s">
        <v>199</v>
      </c>
      <c r="G189" s="48" t="s">
        <v>199</v>
      </c>
      <c r="H189" s="12" t="s">
        <v>199</v>
      </c>
      <c r="I189" s="12" t="s">
        <v>199</v>
      </c>
      <c r="J189" s="59" t="s">
        <v>199</v>
      </c>
    </row>
    <row r="190" spans="1:10" s="11" customFormat="1" ht="24.95" hidden="1" customHeight="1" x14ac:dyDescent="0.2">
      <c r="A190" s="12">
        <v>22</v>
      </c>
      <c r="B190" s="12" t="s">
        <v>199</v>
      </c>
      <c r="C190" s="44" t="s">
        <v>199</v>
      </c>
      <c r="D190" s="12" t="s">
        <v>199</v>
      </c>
      <c r="E190" s="12" t="s">
        <v>199</v>
      </c>
      <c r="F190" s="12" t="s">
        <v>199</v>
      </c>
      <c r="G190" s="48" t="s">
        <v>199</v>
      </c>
      <c r="H190" s="12" t="s">
        <v>199</v>
      </c>
      <c r="I190" s="12" t="s">
        <v>199</v>
      </c>
      <c r="J190" s="59" t="s">
        <v>199</v>
      </c>
    </row>
    <row r="191" spans="1:10" s="11" customFormat="1" ht="24.95" hidden="1" customHeight="1" x14ac:dyDescent="0.2">
      <c r="A191" s="12">
        <v>23</v>
      </c>
      <c r="B191" s="12" t="s">
        <v>199</v>
      </c>
      <c r="C191" s="44" t="s">
        <v>199</v>
      </c>
      <c r="D191" s="12" t="s">
        <v>199</v>
      </c>
      <c r="E191" s="12" t="s">
        <v>199</v>
      </c>
      <c r="F191" s="12" t="s">
        <v>199</v>
      </c>
      <c r="G191" s="48" t="s">
        <v>199</v>
      </c>
      <c r="H191" s="12" t="s">
        <v>199</v>
      </c>
      <c r="I191" s="12" t="s">
        <v>199</v>
      </c>
      <c r="J191" s="59" t="s">
        <v>199</v>
      </c>
    </row>
    <row r="192" spans="1:10" s="11" customFormat="1" ht="24.95" hidden="1" customHeight="1" x14ac:dyDescent="0.2">
      <c r="A192" s="12">
        <v>24</v>
      </c>
      <c r="B192" s="12" t="s">
        <v>199</v>
      </c>
      <c r="C192" s="44" t="s">
        <v>199</v>
      </c>
      <c r="D192" s="12" t="s">
        <v>199</v>
      </c>
      <c r="E192" s="12" t="s">
        <v>199</v>
      </c>
      <c r="F192" s="12" t="s">
        <v>199</v>
      </c>
      <c r="G192" s="48" t="s">
        <v>199</v>
      </c>
      <c r="H192" s="12" t="s">
        <v>199</v>
      </c>
      <c r="I192" s="12" t="s">
        <v>199</v>
      </c>
      <c r="J192" s="59" t="s">
        <v>199</v>
      </c>
    </row>
    <row r="193" spans="1:10" s="11" customFormat="1" ht="24.95" hidden="1" customHeight="1" x14ac:dyDescent="0.2">
      <c r="A193" s="12">
        <v>25</v>
      </c>
      <c r="B193" s="12" t="s">
        <v>199</v>
      </c>
      <c r="C193" s="44" t="s">
        <v>199</v>
      </c>
      <c r="D193" s="12" t="s">
        <v>199</v>
      </c>
      <c r="E193" s="12" t="s">
        <v>199</v>
      </c>
      <c r="F193" s="12" t="s">
        <v>199</v>
      </c>
      <c r="G193" s="48" t="s">
        <v>199</v>
      </c>
      <c r="H193" s="12" t="s">
        <v>199</v>
      </c>
      <c r="I193" s="12" t="s">
        <v>199</v>
      </c>
      <c r="J193" s="59" t="s">
        <v>199</v>
      </c>
    </row>
    <row r="194" spans="1:10" s="11" customFormat="1" ht="24.95" hidden="1" customHeight="1" x14ac:dyDescent="0.2">
      <c r="A194" s="12">
        <v>26</v>
      </c>
      <c r="B194" s="12" t="s">
        <v>199</v>
      </c>
      <c r="C194" s="44" t="s">
        <v>199</v>
      </c>
      <c r="D194" s="12" t="s">
        <v>199</v>
      </c>
      <c r="E194" s="12" t="s">
        <v>199</v>
      </c>
      <c r="F194" s="12" t="s">
        <v>199</v>
      </c>
      <c r="G194" s="48" t="s">
        <v>199</v>
      </c>
      <c r="H194" s="12" t="s">
        <v>199</v>
      </c>
      <c r="I194" s="12" t="s">
        <v>199</v>
      </c>
      <c r="J194" s="59" t="s">
        <v>199</v>
      </c>
    </row>
    <row r="195" spans="1:10" s="11" customFormat="1" ht="24.95" hidden="1" customHeight="1" x14ac:dyDescent="0.2">
      <c r="A195" s="12">
        <v>27</v>
      </c>
      <c r="B195" s="12" t="s">
        <v>199</v>
      </c>
      <c r="C195" s="44" t="s">
        <v>199</v>
      </c>
      <c r="D195" s="12" t="s">
        <v>199</v>
      </c>
      <c r="E195" s="12" t="s">
        <v>199</v>
      </c>
      <c r="F195" s="12" t="s">
        <v>199</v>
      </c>
      <c r="G195" s="48" t="s">
        <v>199</v>
      </c>
      <c r="H195" s="12" t="s">
        <v>199</v>
      </c>
      <c r="I195" s="12" t="s">
        <v>199</v>
      </c>
      <c r="J195" s="59" t="s">
        <v>199</v>
      </c>
    </row>
    <row r="196" spans="1:10" s="11" customFormat="1" ht="24.95" hidden="1" customHeight="1" x14ac:dyDescent="0.2">
      <c r="A196" s="12">
        <v>28</v>
      </c>
      <c r="B196" s="12" t="s">
        <v>199</v>
      </c>
      <c r="C196" s="44" t="s">
        <v>199</v>
      </c>
      <c r="D196" s="12" t="s">
        <v>199</v>
      </c>
      <c r="E196" s="12" t="s">
        <v>199</v>
      </c>
      <c r="F196" s="12" t="s">
        <v>199</v>
      </c>
      <c r="G196" s="48" t="s">
        <v>199</v>
      </c>
      <c r="H196" s="12" t="s">
        <v>199</v>
      </c>
      <c r="I196" s="12" t="s">
        <v>199</v>
      </c>
      <c r="J196" s="59" t="s">
        <v>199</v>
      </c>
    </row>
    <row r="197" spans="1:10" s="11" customFormat="1" ht="24.95" hidden="1" customHeight="1" x14ac:dyDescent="0.2">
      <c r="A197" s="12">
        <v>29</v>
      </c>
      <c r="B197" s="90" t="s">
        <v>199</v>
      </c>
      <c r="C197" s="91" t="s">
        <v>199</v>
      </c>
      <c r="D197" s="90" t="s">
        <v>199</v>
      </c>
      <c r="E197" s="90" t="s">
        <v>199</v>
      </c>
      <c r="F197" s="90" t="s">
        <v>199</v>
      </c>
      <c r="G197" s="92" t="s">
        <v>199</v>
      </c>
      <c r="H197" s="90" t="s">
        <v>199</v>
      </c>
      <c r="I197" s="90" t="s">
        <v>199</v>
      </c>
      <c r="J197" s="93" t="s">
        <v>199</v>
      </c>
    </row>
    <row r="198" spans="1:10" s="11" customFormat="1" ht="24.95" hidden="1" customHeight="1" x14ac:dyDescent="0.2">
      <c r="A198" s="85">
        <v>30</v>
      </c>
      <c r="B198" s="94" t="s">
        <v>199</v>
      </c>
      <c r="C198" s="95" t="s">
        <v>199</v>
      </c>
      <c r="D198" s="94" t="s">
        <v>199</v>
      </c>
      <c r="E198" s="94" t="s">
        <v>199</v>
      </c>
      <c r="F198" s="94" t="s">
        <v>199</v>
      </c>
      <c r="G198" s="96" t="s">
        <v>199</v>
      </c>
      <c r="H198" s="94" t="s">
        <v>199</v>
      </c>
      <c r="I198" s="94" t="s">
        <v>199</v>
      </c>
      <c r="J198" s="97" t="s">
        <v>199</v>
      </c>
    </row>
    <row r="199" spans="1:10" ht="72.75" customHeight="1" x14ac:dyDescent="0.2">
      <c r="A199" s="77"/>
      <c r="B199" s="198" t="s">
        <v>252</v>
      </c>
      <c r="C199" s="199"/>
      <c r="D199" s="199"/>
      <c r="E199" s="200"/>
      <c r="F199" s="201" t="s">
        <v>192</v>
      </c>
      <c r="G199" s="202"/>
      <c r="H199" s="202"/>
      <c r="I199" s="202"/>
      <c r="J199" s="203"/>
    </row>
    <row r="200" spans="1:10" ht="27" customHeight="1" x14ac:dyDescent="0.2">
      <c r="A200" s="204" t="s">
        <v>114</v>
      </c>
      <c r="B200" s="206" t="s">
        <v>2</v>
      </c>
      <c r="C200" s="207" t="s">
        <v>23</v>
      </c>
      <c r="D200" s="206" t="s">
        <v>19</v>
      </c>
      <c r="E200" s="209" t="s">
        <v>24</v>
      </c>
      <c r="F200" s="2" t="s">
        <v>16</v>
      </c>
      <c r="G200" s="46"/>
      <c r="H200" s="204" t="s">
        <v>108</v>
      </c>
      <c r="I200" s="204" t="s">
        <v>115</v>
      </c>
      <c r="J200" s="206" t="s">
        <v>25</v>
      </c>
    </row>
    <row r="201" spans="1:10" ht="20.25" customHeight="1" x14ac:dyDescent="0.2">
      <c r="A201" s="205"/>
      <c r="B201" s="205"/>
      <c r="C201" s="208"/>
      <c r="D201" s="205"/>
      <c r="E201" s="210"/>
      <c r="F201" s="6" t="s">
        <v>17</v>
      </c>
      <c r="G201" s="47" t="s">
        <v>18</v>
      </c>
      <c r="H201" s="205"/>
      <c r="I201" s="205"/>
      <c r="J201" s="205"/>
    </row>
    <row r="202" spans="1:10" s="11" customFormat="1" ht="24.95" customHeight="1" x14ac:dyDescent="0.2">
      <c r="A202" s="12">
        <v>1</v>
      </c>
      <c r="B202" s="12">
        <v>94</v>
      </c>
      <c r="C202" s="44" t="s">
        <v>97</v>
      </c>
      <c r="D202" s="12">
        <v>25</v>
      </c>
      <c r="E202" s="12">
        <v>1295</v>
      </c>
      <c r="F202" s="12">
        <v>26</v>
      </c>
      <c r="G202" s="48">
        <v>15.666666666666666</v>
      </c>
      <c r="H202" s="12" t="s">
        <v>135</v>
      </c>
      <c r="I202" s="12">
        <v>1</v>
      </c>
      <c r="J202" s="59">
        <v>1</v>
      </c>
    </row>
    <row r="203" spans="1:10" s="11" customFormat="1" ht="24.95" customHeight="1" x14ac:dyDescent="0.2">
      <c r="A203" s="12">
        <v>2</v>
      </c>
      <c r="B203" s="12">
        <v>96</v>
      </c>
      <c r="C203" s="44" t="s">
        <v>164</v>
      </c>
      <c r="D203" s="12">
        <v>27</v>
      </c>
      <c r="E203" s="12">
        <v>962</v>
      </c>
      <c r="F203" s="12">
        <v>20</v>
      </c>
      <c r="G203" s="48">
        <v>0.66666666666666663</v>
      </c>
      <c r="H203" s="12" t="s">
        <v>135</v>
      </c>
      <c r="I203" s="12">
        <v>2</v>
      </c>
      <c r="J203" s="59">
        <v>2</v>
      </c>
    </row>
    <row r="204" spans="1:10" s="11" customFormat="1" ht="24.95" customHeight="1" x14ac:dyDescent="0.2">
      <c r="A204" s="12">
        <v>3</v>
      </c>
      <c r="B204" s="12">
        <v>100</v>
      </c>
      <c r="C204" s="44" t="s">
        <v>162</v>
      </c>
      <c r="D204" s="12">
        <v>32</v>
      </c>
      <c r="E204" s="12">
        <v>870</v>
      </c>
      <c r="F204" s="12">
        <v>18</v>
      </c>
      <c r="G204" s="48">
        <v>2</v>
      </c>
      <c r="H204" s="12" t="s">
        <v>135</v>
      </c>
      <c r="I204" s="12">
        <v>3</v>
      </c>
      <c r="J204" s="59">
        <v>3</v>
      </c>
    </row>
    <row r="205" spans="1:10" s="11" customFormat="1" ht="24.95" customHeight="1" x14ac:dyDescent="0.2">
      <c r="A205" s="12">
        <v>4</v>
      </c>
      <c r="B205" s="12">
        <v>92</v>
      </c>
      <c r="C205" s="44" t="s">
        <v>154</v>
      </c>
      <c r="D205" s="12">
        <v>22</v>
      </c>
      <c r="E205" s="12">
        <v>821</v>
      </c>
      <c r="F205" s="12">
        <v>17</v>
      </c>
      <c r="G205" s="48">
        <v>1.6666666666666667</v>
      </c>
      <c r="H205" s="12" t="s">
        <v>135</v>
      </c>
      <c r="I205" s="12">
        <v>4</v>
      </c>
      <c r="J205" s="59">
        <v>4</v>
      </c>
    </row>
    <row r="206" spans="1:10" s="11" customFormat="1" ht="24.95" customHeight="1" x14ac:dyDescent="0.2">
      <c r="A206" s="12">
        <v>5</v>
      </c>
      <c r="B206" s="12">
        <v>95</v>
      </c>
      <c r="C206" s="44" t="s">
        <v>211</v>
      </c>
      <c r="D206" s="12">
        <v>7</v>
      </c>
      <c r="E206" s="12">
        <v>609</v>
      </c>
      <c r="F206" s="12">
        <v>12</v>
      </c>
      <c r="G206" s="48">
        <v>11</v>
      </c>
      <c r="H206" s="12" t="s">
        <v>135</v>
      </c>
      <c r="I206" s="12">
        <v>5</v>
      </c>
      <c r="J206" s="59">
        <v>5</v>
      </c>
    </row>
    <row r="207" spans="1:10" s="11" customFormat="1" ht="24.95" customHeight="1" x14ac:dyDescent="0.2">
      <c r="A207" s="12">
        <v>6</v>
      </c>
      <c r="B207" s="12">
        <v>93</v>
      </c>
      <c r="C207" s="44" t="s">
        <v>203</v>
      </c>
      <c r="D207" s="12">
        <v>23</v>
      </c>
      <c r="E207" s="12">
        <v>566</v>
      </c>
      <c r="F207" s="12">
        <v>11</v>
      </c>
      <c r="G207" s="48">
        <v>12.666666666666666</v>
      </c>
      <c r="H207" s="12" t="s">
        <v>135</v>
      </c>
      <c r="I207" s="12">
        <v>6</v>
      </c>
      <c r="J207" s="59">
        <v>6</v>
      </c>
    </row>
    <row r="208" spans="1:10" s="11" customFormat="1" ht="24.95" customHeight="1" x14ac:dyDescent="0.2">
      <c r="A208" s="12">
        <v>7</v>
      </c>
      <c r="B208" s="12">
        <v>101</v>
      </c>
      <c r="C208" s="44" t="s">
        <v>168</v>
      </c>
      <c r="D208" s="12">
        <v>18</v>
      </c>
      <c r="E208" s="12">
        <v>463</v>
      </c>
      <c r="F208" s="12">
        <v>9</v>
      </c>
      <c r="G208" s="48">
        <v>10.333333333333334</v>
      </c>
      <c r="H208" s="12" t="s">
        <v>135</v>
      </c>
      <c r="I208" s="12">
        <v>7</v>
      </c>
      <c r="J208" s="59">
        <v>7</v>
      </c>
    </row>
    <row r="209" spans="1:10" s="11" customFormat="1" ht="24.95" customHeight="1" x14ac:dyDescent="0.2">
      <c r="A209" s="12">
        <v>8</v>
      </c>
      <c r="B209" s="12">
        <v>103</v>
      </c>
      <c r="C209" s="44" t="s">
        <v>159</v>
      </c>
      <c r="D209" s="12">
        <v>16</v>
      </c>
      <c r="E209" s="12">
        <v>310</v>
      </c>
      <c r="F209" s="12">
        <v>6</v>
      </c>
      <c r="G209" s="48">
        <v>7.333333333333333</v>
      </c>
      <c r="H209" s="12" t="s">
        <v>135</v>
      </c>
      <c r="I209" s="12">
        <v>8</v>
      </c>
      <c r="J209" s="59">
        <v>8</v>
      </c>
    </row>
    <row r="210" spans="1:10" s="11" customFormat="1" ht="24.95" customHeight="1" x14ac:dyDescent="0.2">
      <c r="A210" s="12">
        <v>9</v>
      </c>
      <c r="B210" s="12">
        <v>91</v>
      </c>
      <c r="C210" s="44" t="s">
        <v>95</v>
      </c>
      <c r="D210" s="12">
        <v>7</v>
      </c>
      <c r="E210" s="12">
        <v>301</v>
      </c>
      <c r="F210" s="12">
        <v>6</v>
      </c>
      <c r="G210" s="48">
        <v>4.333333333333333</v>
      </c>
      <c r="H210" s="12" t="s">
        <v>135</v>
      </c>
      <c r="I210" s="12">
        <v>9</v>
      </c>
      <c r="J210" s="59">
        <v>9</v>
      </c>
    </row>
    <row r="211" spans="1:10" s="11" customFormat="1" ht="24.95" customHeight="1" x14ac:dyDescent="0.2">
      <c r="A211" s="12">
        <v>10</v>
      </c>
      <c r="B211" s="12">
        <v>99</v>
      </c>
      <c r="C211" s="44" t="s">
        <v>102</v>
      </c>
      <c r="D211" s="12">
        <v>19</v>
      </c>
      <c r="E211" s="12">
        <v>287</v>
      </c>
      <c r="F211" s="12">
        <v>5</v>
      </c>
      <c r="G211" s="48">
        <v>15.666666666666666</v>
      </c>
      <c r="H211" s="12" t="s">
        <v>135</v>
      </c>
      <c r="I211" s="12">
        <v>10</v>
      </c>
      <c r="J211" s="59">
        <v>10</v>
      </c>
    </row>
    <row r="212" spans="1:10" s="11" customFormat="1" ht="24.95" customHeight="1" x14ac:dyDescent="0.2">
      <c r="A212" s="12">
        <v>11</v>
      </c>
      <c r="B212" s="12">
        <v>98</v>
      </c>
      <c r="C212" s="44" t="s">
        <v>212</v>
      </c>
      <c r="D212" s="12">
        <v>18</v>
      </c>
      <c r="E212" s="12">
        <v>250</v>
      </c>
      <c r="F212" s="12">
        <v>5</v>
      </c>
      <c r="G212" s="48">
        <v>3.3333333333333335</v>
      </c>
      <c r="H212" s="12" t="s">
        <v>135</v>
      </c>
      <c r="I212" s="12">
        <v>11</v>
      </c>
      <c r="J212" s="59">
        <v>11</v>
      </c>
    </row>
    <row r="213" spans="1:10" s="11" customFormat="1" ht="24.95" customHeight="1" x14ac:dyDescent="0.2">
      <c r="A213" s="12">
        <v>12</v>
      </c>
      <c r="B213" s="12">
        <v>97</v>
      </c>
      <c r="C213" s="44" t="s">
        <v>276</v>
      </c>
      <c r="D213" s="12">
        <v>13</v>
      </c>
      <c r="E213" s="12">
        <v>177</v>
      </c>
      <c r="F213" s="12">
        <v>3</v>
      </c>
      <c r="G213" s="48">
        <v>11</v>
      </c>
      <c r="H213" s="12" t="s">
        <v>135</v>
      </c>
      <c r="I213" s="12">
        <v>12</v>
      </c>
      <c r="J213" s="59">
        <v>12</v>
      </c>
    </row>
    <row r="214" spans="1:10" s="11" customFormat="1" ht="24.95" customHeight="1" x14ac:dyDescent="0.2">
      <c r="A214" s="12">
        <v>13</v>
      </c>
      <c r="B214" s="12">
        <v>105</v>
      </c>
      <c r="C214" s="44" t="s">
        <v>301</v>
      </c>
      <c r="D214" s="12">
        <v>7</v>
      </c>
      <c r="E214" s="12">
        <v>56</v>
      </c>
      <c r="F214" s="12">
        <v>1</v>
      </c>
      <c r="G214" s="48">
        <v>2.6666666666666665</v>
      </c>
      <c r="H214" s="12" t="s">
        <v>135</v>
      </c>
      <c r="I214" s="12">
        <v>13</v>
      </c>
      <c r="J214" s="59">
        <v>13</v>
      </c>
    </row>
    <row r="215" spans="1:10" s="11" customFormat="1" ht="24.95" customHeight="1" x14ac:dyDescent="0.2">
      <c r="A215" s="12">
        <v>14</v>
      </c>
      <c r="B215" s="12">
        <v>102</v>
      </c>
      <c r="C215" s="44" t="s">
        <v>243</v>
      </c>
      <c r="D215" s="12">
        <v>0</v>
      </c>
      <c r="E215" s="12">
        <v>0</v>
      </c>
      <c r="F215" s="12">
        <v>0</v>
      </c>
      <c r="G215" s="48">
        <v>0</v>
      </c>
      <c r="H215" s="12" t="s">
        <v>199</v>
      </c>
      <c r="I215" s="12">
        <v>15</v>
      </c>
      <c r="J215" s="59">
        <v>15</v>
      </c>
    </row>
    <row r="216" spans="1:10" s="11" customFormat="1" ht="24.95" customHeight="1" x14ac:dyDescent="0.2">
      <c r="A216" s="12">
        <v>15</v>
      </c>
      <c r="B216" s="12">
        <v>104</v>
      </c>
      <c r="C216" s="44" t="s">
        <v>242</v>
      </c>
      <c r="D216" s="12">
        <v>0</v>
      </c>
      <c r="E216" s="12">
        <v>0</v>
      </c>
      <c r="F216" s="12">
        <v>0</v>
      </c>
      <c r="G216" s="48">
        <v>0</v>
      </c>
      <c r="H216" s="12" t="s">
        <v>199</v>
      </c>
      <c r="I216" s="12">
        <v>15</v>
      </c>
      <c r="J216" s="59">
        <v>15</v>
      </c>
    </row>
    <row r="217" spans="1:10" s="11" customFormat="1" ht="24.95" hidden="1" customHeight="1" x14ac:dyDescent="0.2">
      <c r="A217" s="12">
        <v>16</v>
      </c>
      <c r="B217" s="12" t="s">
        <v>199</v>
      </c>
      <c r="C217" s="44" t="s">
        <v>199</v>
      </c>
      <c r="D217" s="12" t="s">
        <v>199</v>
      </c>
      <c r="E217" s="12" t="s">
        <v>199</v>
      </c>
      <c r="F217" s="12" t="s">
        <v>199</v>
      </c>
      <c r="G217" s="48" t="s">
        <v>199</v>
      </c>
      <c r="H217" s="12" t="s">
        <v>199</v>
      </c>
      <c r="I217" s="12" t="s">
        <v>199</v>
      </c>
      <c r="J217" s="59" t="s">
        <v>199</v>
      </c>
    </row>
    <row r="218" spans="1:10" s="11" customFormat="1" ht="24.95" hidden="1" customHeight="1" x14ac:dyDescent="0.2">
      <c r="A218" s="12">
        <v>17</v>
      </c>
      <c r="B218" s="12" t="s">
        <v>199</v>
      </c>
      <c r="C218" s="44" t="s">
        <v>199</v>
      </c>
      <c r="D218" s="12" t="s">
        <v>199</v>
      </c>
      <c r="E218" s="12" t="s">
        <v>199</v>
      </c>
      <c r="F218" s="12" t="s">
        <v>199</v>
      </c>
      <c r="G218" s="48" t="s">
        <v>199</v>
      </c>
      <c r="H218" s="12" t="s">
        <v>199</v>
      </c>
      <c r="I218" s="12" t="s">
        <v>199</v>
      </c>
      <c r="J218" s="59" t="s">
        <v>199</v>
      </c>
    </row>
    <row r="219" spans="1:10" s="11" customFormat="1" ht="24.95" hidden="1" customHeight="1" x14ac:dyDescent="0.2">
      <c r="A219" s="12">
        <v>18</v>
      </c>
      <c r="B219" s="12" t="s">
        <v>199</v>
      </c>
      <c r="C219" s="44" t="s">
        <v>199</v>
      </c>
      <c r="D219" s="12" t="s">
        <v>199</v>
      </c>
      <c r="E219" s="12" t="s">
        <v>199</v>
      </c>
      <c r="F219" s="12" t="s">
        <v>199</v>
      </c>
      <c r="G219" s="48" t="s">
        <v>199</v>
      </c>
      <c r="H219" s="12" t="s">
        <v>199</v>
      </c>
      <c r="I219" s="12" t="s">
        <v>199</v>
      </c>
      <c r="J219" s="59" t="s">
        <v>199</v>
      </c>
    </row>
    <row r="220" spans="1:10" s="11" customFormat="1" ht="24.95" hidden="1" customHeight="1" x14ac:dyDescent="0.2">
      <c r="A220" s="12">
        <v>19</v>
      </c>
      <c r="B220" s="12" t="s">
        <v>199</v>
      </c>
      <c r="C220" s="44" t="s">
        <v>199</v>
      </c>
      <c r="D220" s="12" t="s">
        <v>199</v>
      </c>
      <c r="E220" s="12" t="s">
        <v>199</v>
      </c>
      <c r="F220" s="12" t="s">
        <v>199</v>
      </c>
      <c r="G220" s="48" t="s">
        <v>199</v>
      </c>
      <c r="H220" s="12" t="s">
        <v>199</v>
      </c>
      <c r="I220" s="12" t="s">
        <v>199</v>
      </c>
      <c r="J220" s="59" t="s">
        <v>199</v>
      </c>
    </row>
    <row r="221" spans="1:10" s="11" customFormat="1" ht="24.95" hidden="1" customHeight="1" x14ac:dyDescent="0.2">
      <c r="A221" s="12">
        <v>20</v>
      </c>
      <c r="B221" s="12" t="s">
        <v>199</v>
      </c>
      <c r="C221" s="44" t="s">
        <v>199</v>
      </c>
      <c r="D221" s="12" t="s">
        <v>199</v>
      </c>
      <c r="E221" s="12" t="s">
        <v>199</v>
      </c>
      <c r="F221" s="12" t="s">
        <v>199</v>
      </c>
      <c r="G221" s="48" t="s">
        <v>199</v>
      </c>
      <c r="H221" s="12" t="s">
        <v>199</v>
      </c>
      <c r="I221" s="12" t="s">
        <v>199</v>
      </c>
      <c r="J221" s="59" t="s">
        <v>199</v>
      </c>
    </row>
    <row r="222" spans="1:10" s="11" customFormat="1" ht="24.95" hidden="1" customHeight="1" x14ac:dyDescent="0.2">
      <c r="A222" s="12">
        <v>21</v>
      </c>
      <c r="B222" s="12" t="s">
        <v>199</v>
      </c>
      <c r="C222" s="44" t="s">
        <v>199</v>
      </c>
      <c r="D222" s="12" t="s">
        <v>199</v>
      </c>
      <c r="E222" s="12" t="s">
        <v>199</v>
      </c>
      <c r="F222" s="12" t="s">
        <v>199</v>
      </c>
      <c r="G222" s="48" t="s">
        <v>199</v>
      </c>
      <c r="H222" s="12" t="s">
        <v>199</v>
      </c>
      <c r="I222" s="12" t="s">
        <v>199</v>
      </c>
      <c r="J222" s="59" t="s">
        <v>199</v>
      </c>
    </row>
    <row r="223" spans="1:10" s="11" customFormat="1" ht="24.95" hidden="1" customHeight="1" x14ac:dyDescent="0.2">
      <c r="A223" s="12">
        <v>22</v>
      </c>
      <c r="B223" s="12" t="s">
        <v>199</v>
      </c>
      <c r="C223" s="44" t="s">
        <v>199</v>
      </c>
      <c r="D223" s="12" t="s">
        <v>199</v>
      </c>
      <c r="E223" s="12" t="s">
        <v>199</v>
      </c>
      <c r="F223" s="12" t="s">
        <v>199</v>
      </c>
      <c r="G223" s="48" t="s">
        <v>199</v>
      </c>
      <c r="H223" s="12" t="s">
        <v>199</v>
      </c>
      <c r="I223" s="12" t="s">
        <v>199</v>
      </c>
      <c r="J223" s="59" t="s">
        <v>199</v>
      </c>
    </row>
    <row r="224" spans="1:10" s="11" customFormat="1" ht="24.95" hidden="1" customHeight="1" x14ac:dyDescent="0.2">
      <c r="A224" s="12">
        <v>23</v>
      </c>
      <c r="B224" s="12" t="s">
        <v>199</v>
      </c>
      <c r="C224" s="44" t="s">
        <v>199</v>
      </c>
      <c r="D224" s="12" t="s">
        <v>199</v>
      </c>
      <c r="E224" s="12" t="s">
        <v>199</v>
      </c>
      <c r="F224" s="12" t="s">
        <v>199</v>
      </c>
      <c r="G224" s="48" t="s">
        <v>199</v>
      </c>
      <c r="H224" s="12" t="s">
        <v>199</v>
      </c>
      <c r="I224" s="12" t="s">
        <v>199</v>
      </c>
      <c r="J224" s="59" t="s">
        <v>199</v>
      </c>
    </row>
    <row r="225" spans="1:10" s="11" customFormat="1" ht="24.95" hidden="1" customHeight="1" x14ac:dyDescent="0.2">
      <c r="A225" s="12">
        <v>24</v>
      </c>
      <c r="B225" s="12" t="s">
        <v>199</v>
      </c>
      <c r="C225" s="44" t="s">
        <v>199</v>
      </c>
      <c r="D225" s="12" t="s">
        <v>199</v>
      </c>
      <c r="E225" s="12" t="s">
        <v>199</v>
      </c>
      <c r="F225" s="12" t="s">
        <v>199</v>
      </c>
      <c r="G225" s="48" t="s">
        <v>199</v>
      </c>
      <c r="H225" s="12" t="s">
        <v>199</v>
      </c>
      <c r="I225" s="12" t="s">
        <v>199</v>
      </c>
      <c r="J225" s="59" t="s">
        <v>199</v>
      </c>
    </row>
    <row r="226" spans="1:10" s="11" customFormat="1" ht="24.95" hidden="1" customHeight="1" x14ac:dyDescent="0.2">
      <c r="A226" s="12">
        <v>25</v>
      </c>
      <c r="B226" s="12" t="s">
        <v>199</v>
      </c>
      <c r="C226" s="44" t="s">
        <v>199</v>
      </c>
      <c r="D226" s="12" t="s">
        <v>199</v>
      </c>
      <c r="E226" s="12" t="s">
        <v>199</v>
      </c>
      <c r="F226" s="12" t="s">
        <v>199</v>
      </c>
      <c r="G226" s="48" t="s">
        <v>199</v>
      </c>
      <c r="H226" s="12" t="s">
        <v>199</v>
      </c>
      <c r="I226" s="12" t="s">
        <v>199</v>
      </c>
      <c r="J226" s="59" t="s">
        <v>199</v>
      </c>
    </row>
    <row r="227" spans="1:10" s="11" customFormat="1" ht="24.95" hidden="1" customHeight="1" x14ac:dyDescent="0.2">
      <c r="A227" s="12">
        <v>26</v>
      </c>
      <c r="B227" s="12" t="s">
        <v>199</v>
      </c>
      <c r="C227" s="44" t="s">
        <v>199</v>
      </c>
      <c r="D227" s="12" t="s">
        <v>199</v>
      </c>
      <c r="E227" s="12" t="s">
        <v>199</v>
      </c>
      <c r="F227" s="12" t="s">
        <v>199</v>
      </c>
      <c r="G227" s="48" t="s">
        <v>199</v>
      </c>
      <c r="H227" s="12" t="s">
        <v>199</v>
      </c>
      <c r="I227" s="12" t="s">
        <v>199</v>
      </c>
      <c r="J227" s="59" t="s">
        <v>199</v>
      </c>
    </row>
    <row r="228" spans="1:10" s="11" customFormat="1" ht="24.95" hidden="1" customHeight="1" x14ac:dyDescent="0.2">
      <c r="A228" s="12">
        <v>27</v>
      </c>
      <c r="B228" s="12" t="s">
        <v>199</v>
      </c>
      <c r="C228" s="44" t="s">
        <v>199</v>
      </c>
      <c r="D228" s="12" t="s">
        <v>199</v>
      </c>
      <c r="E228" s="12" t="s">
        <v>199</v>
      </c>
      <c r="F228" s="12" t="s">
        <v>199</v>
      </c>
      <c r="G228" s="48" t="s">
        <v>199</v>
      </c>
      <c r="H228" s="12" t="s">
        <v>199</v>
      </c>
      <c r="I228" s="12" t="s">
        <v>199</v>
      </c>
      <c r="J228" s="59" t="s">
        <v>199</v>
      </c>
    </row>
    <row r="229" spans="1:10" s="11" customFormat="1" ht="24.95" hidden="1" customHeight="1" x14ac:dyDescent="0.2">
      <c r="A229" s="12">
        <v>28</v>
      </c>
      <c r="B229" s="12" t="s">
        <v>199</v>
      </c>
      <c r="C229" s="44" t="s">
        <v>199</v>
      </c>
      <c r="D229" s="12" t="s">
        <v>199</v>
      </c>
      <c r="E229" s="12" t="s">
        <v>199</v>
      </c>
      <c r="F229" s="12" t="s">
        <v>199</v>
      </c>
      <c r="G229" s="48" t="s">
        <v>199</v>
      </c>
      <c r="H229" s="12" t="s">
        <v>199</v>
      </c>
      <c r="I229" s="12" t="s">
        <v>199</v>
      </c>
      <c r="J229" s="59" t="s">
        <v>199</v>
      </c>
    </row>
    <row r="230" spans="1:10" s="11" customFormat="1" ht="24.95" hidden="1" customHeight="1" x14ac:dyDescent="0.2">
      <c r="A230" s="12">
        <v>29</v>
      </c>
      <c r="B230" s="12" t="s">
        <v>199</v>
      </c>
      <c r="C230" s="44" t="s">
        <v>199</v>
      </c>
      <c r="D230" s="12" t="s">
        <v>199</v>
      </c>
      <c r="E230" s="12" t="s">
        <v>199</v>
      </c>
      <c r="F230" s="12" t="s">
        <v>199</v>
      </c>
      <c r="G230" s="48" t="s">
        <v>199</v>
      </c>
      <c r="H230" s="12" t="s">
        <v>199</v>
      </c>
      <c r="I230" s="12" t="s">
        <v>199</v>
      </c>
      <c r="J230" s="59" t="s">
        <v>199</v>
      </c>
    </row>
    <row r="231" spans="1:10" s="11" customFormat="1" ht="24.95" customHeight="1" x14ac:dyDescent="0.2">
      <c r="A231" s="85">
        <v>30</v>
      </c>
      <c r="B231" s="86" t="s">
        <v>199</v>
      </c>
      <c r="C231" s="87" t="s">
        <v>199</v>
      </c>
      <c r="D231" s="86" t="s">
        <v>199</v>
      </c>
      <c r="E231" s="86" t="s">
        <v>199</v>
      </c>
      <c r="F231" s="86" t="s">
        <v>199</v>
      </c>
      <c r="G231" s="88" t="s">
        <v>199</v>
      </c>
      <c r="H231" s="86" t="s">
        <v>199</v>
      </c>
      <c r="I231" s="86" t="s">
        <v>199</v>
      </c>
      <c r="J231" s="89" t="s">
        <v>199</v>
      </c>
    </row>
    <row r="232" spans="1:10" ht="72.75" customHeight="1" x14ac:dyDescent="0.2">
      <c r="A232" s="77"/>
      <c r="B232" s="198" t="s">
        <v>252</v>
      </c>
      <c r="C232" s="199"/>
      <c r="D232" s="199"/>
      <c r="E232" s="200"/>
      <c r="F232" s="201" t="s">
        <v>193</v>
      </c>
      <c r="G232" s="202"/>
      <c r="H232" s="202"/>
      <c r="I232" s="202"/>
      <c r="J232" s="203"/>
    </row>
    <row r="233" spans="1:10" ht="27" customHeight="1" x14ac:dyDescent="0.2">
      <c r="A233" s="204" t="s">
        <v>114</v>
      </c>
      <c r="B233" s="206" t="s">
        <v>2</v>
      </c>
      <c r="C233" s="207" t="s">
        <v>23</v>
      </c>
      <c r="D233" s="206" t="s">
        <v>19</v>
      </c>
      <c r="E233" s="209" t="s">
        <v>24</v>
      </c>
      <c r="F233" s="2" t="s">
        <v>16</v>
      </c>
      <c r="G233" s="46"/>
      <c r="H233" s="204" t="s">
        <v>108</v>
      </c>
      <c r="I233" s="204" t="s">
        <v>115</v>
      </c>
      <c r="J233" s="206" t="s">
        <v>25</v>
      </c>
    </row>
    <row r="234" spans="1:10" ht="20.25" customHeight="1" x14ac:dyDescent="0.2">
      <c r="A234" s="205"/>
      <c r="B234" s="205"/>
      <c r="C234" s="208"/>
      <c r="D234" s="205"/>
      <c r="E234" s="210"/>
      <c r="F234" s="6" t="s">
        <v>17</v>
      </c>
      <c r="G234" s="47" t="s">
        <v>18</v>
      </c>
      <c r="H234" s="205"/>
      <c r="I234" s="205"/>
      <c r="J234" s="205"/>
    </row>
    <row r="235" spans="1:10" s="11" customFormat="1" ht="24.95" customHeight="1" x14ac:dyDescent="0.2">
      <c r="A235" s="12">
        <v>1</v>
      </c>
      <c r="B235" s="12">
        <v>117</v>
      </c>
      <c r="C235" s="44" t="s">
        <v>204</v>
      </c>
      <c r="D235" s="12">
        <v>25</v>
      </c>
      <c r="E235" s="12">
        <v>1671</v>
      </c>
      <c r="F235" s="12">
        <v>34</v>
      </c>
      <c r="G235" s="48">
        <v>13</v>
      </c>
      <c r="H235" s="12" t="s">
        <v>135</v>
      </c>
      <c r="I235" s="12">
        <v>1</v>
      </c>
      <c r="J235" s="59">
        <v>1</v>
      </c>
    </row>
    <row r="236" spans="1:10" s="11" customFormat="1" ht="24.95" customHeight="1" x14ac:dyDescent="0.2">
      <c r="A236" s="12">
        <v>2</v>
      </c>
      <c r="B236" s="12">
        <v>119</v>
      </c>
      <c r="C236" s="44" t="s">
        <v>213</v>
      </c>
      <c r="D236" s="12">
        <v>22</v>
      </c>
      <c r="E236" s="12">
        <v>1547</v>
      </c>
      <c r="F236" s="12">
        <v>32</v>
      </c>
      <c r="G236" s="48">
        <v>3.6666666666666665</v>
      </c>
      <c r="H236" s="12" t="s">
        <v>135</v>
      </c>
      <c r="I236" s="12">
        <v>2</v>
      </c>
      <c r="J236" s="59">
        <v>2</v>
      </c>
    </row>
    <row r="237" spans="1:10" s="11" customFormat="1" ht="24.95" customHeight="1" x14ac:dyDescent="0.2">
      <c r="A237" s="12">
        <v>3</v>
      </c>
      <c r="B237" s="12">
        <v>107</v>
      </c>
      <c r="C237" s="44" t="s">
        <v>208</v>
      </c>
      <c r="D237" s="12">
        <v>33</v>
      </c>
      <c r="E237" s="12">
        <v>1195</v>
      </c>
      <c r="F237" s="12">
        <v>24</v>
      </c>
      <c r="G237" s="48">
        <v>14.333333333333334</v>
      </c>
      <c r="H237" s="12" t="s">
        <v>135</v>
      </c>
      <c r="I237" s="12">
        <v>3</v>
      </c>
      <c r="J237" s="59">
        <v>3</v>
      </c>
    </row>
    <row r="238" spans="1:10" s="11" customFormat="1" ht="24.95" customHeight="1" x14ac:dyDescent="0.2">
      <c r="A238" s="12">
        <v>4</v>
      </c>
      <c r="B238" s="12">
        <v>115</v>
      </c>
      <c r="C238" s="44" t="s">
        <v>182</v>
      </c>
      <c r="D238" s="12">
        <v>43</v>
      </c>
      <c r="E238" s="12">
        <v>723</v>
      </c>
      <c r="F238" s="12">
        <v>15</v>
      </c>
      <c r="G238" s="48">
        <v>1</v>
      </c>
      <c r="H238" s="12" t="s">
        <v>135</v>
      </c>
      <c r="I238" s="12">
        <v>4</v>
      </c>
      <c r="J238" s="59">
        <v>4</v>
      </c>
    </row>
    <row r="239" spans="1:10" s="11" customFormat="1" ht="24.95" customHeight="1" x14ac:dyDescent="0.2">
      <c r="A239" s="12">
        <v>5</v>
      </c>
      <c r="B239" s="12">
        <v>113</v>
      </c>
      <c r="C239" s="44" t="s">
        <v>153</v>
      </c>
      <c r="D239" s="12">
        <v>9</v>
      </c>
      <c r="E239" s="12">
        <v>613</v>
      </c>
      <c r="F239" s="12">
        <v>12</v>
      </c>
      <c r="G239" s="48">
        <v>12.333333333333334</v>
      </c>
      <c r="H239" s="12" t="s">
        <v>135</v>
      </c>
      <c r="I239" s="12">
        <v>5</v>
      </c>
      <c r="J239" s="59">
        <v>5</v>
      </c>
    </row>
    <row r="240" spans="1:10" s="11" customFormat="1" ht="24.95" customHeight="1" x14ac:dyDescent="0.2">
      <c r="A240" s="12">
        <v>6</v>
      </c>
      <c r="B240" s="12">
        <v>116</v>
      </c>
      <c r="C240" s="44" t="s">
        <v>275</v>
      </c>
      <c r="D240" s="12">
        <v>27</v>
      </c>
      <c r="E240" s="12">
        <v>596</v>
      </c>
      <c r="F240" s="12">
        <v>12</v>
      </c>
      <c r="G240" s="48">
        <v>6.666666666666667</v>
      </c>
      <c r="H240" s="12" t="s">
        <v>135</v>
      </c>
      <c r="I240" s="12">
        <v>6</v>
      </c>
      <c r="J240" s="59">
        <v>6</v>
      </c>
    </row>
    <row r="241" spans="1:10" s="11" customFormat="1" ht="24.95" customHeight="1" x14ac:dyDescent="0.2">
      <c r="A241" s="12">
        <v>7</v>
      </c>
      <c r="B241" s="12">
        <v>111</v>
      </c>
      <c r="C241" s="44" t="s">
        <v>134</v>
      </c>
      <c r="D241" s="12">
        <v>26</v>
      </c>
      <c r="E241" s="12">
        <v>534</v>
      </c>
      <c r="F241" s="12">
        <v>11</v>
      </c>
      <c r="G241" s="48">
        <v>2</v>
      </c>
      <c r="H241" s="12" t="s">
        <v>135</v>
      </c>
      <c r="I241" s="12">
        <v>7</v>
      </c>
      <c r="J241" s="59">
        <v>7</v>
      </c>
    </row>
    <row r="242" spans="1:10" s="11" customFormat="1" ht="24.95" customHeight="1" x14ac:dyDescent="0.2">
      <c r="A242" s="12">
        <v>8</v>
      </c>
      <c r="B242" s="12">
        <v>118</v>
      </c>
      <c r="C242" s="44" t="s">
        <v>272</v>
      </c>
      <c r="D242" s="12">
        <v>17</v>
      </c>
      <c r="E242" s="12">
        <v>480</v>
      </c>
      <c r="F242" s="12">
        <v>10</v>
      </c>
      <c r="G242" s="48">
        <v>0</v>
      </c>
      <c r="H242" s="12" t="s">
        <v>135</v>
      </c>
      <c r="I242" s="12">
        <v>8</v>
      </c>
      <c r="J242" s="59">
        <v>8</v>
      </c>
    </row>
    <row r="243" spans="1:10" s="11" customFormat="1" ht="24.95" customHeight="1" x14ac:dyDescent="0.2">
      <c r="A243" s="12">
        <v>9</v>
      </c>
      <c r="B243" s="12">
        <v>114</v>
      </c>
      <c r="C243" s="44" t="s">
        <v>278</v>
      </c>
      <c r="D243" s="12">
        <v>24</v>
      </c>
      <c r="E243" s="12">
        <v>378</v>
      </c>
      <c r="F243" s="12">
        <v>7</v>
      </c>
      <c r="G243" s="48">
        <v>14</v>
      </c>
      <c r="H243" s="12" t="s">
        <v>135</v>
      </c>
      <c r="I243" s="12">
        <v>9</v>
      </c>
      <c r="J243" s="59">
        <v>9</v>
      </c>
    </row>
    <row r="244" spans="1:10" s="11" customFormat="1" ht="24.95" customHeight="1" x14ac:dyDescent="0.2">
      <c r="A244" s="12">
        <v>10</v>
      </c>
      <c r="B244" s="12">
        <v>108</v>
      </c>
      <c r="C244" s="44" t="s">
        <v>237</v>
      </c>
      <c r="D244" s="12">
        <v>17</v>
      </c>
      <c r="E244" s="12">
        <v>314</v>
      </c>
      <c r="F244" s="12">
        <v>6</v>
      </c>
      <c r="G244" s="48">
        <v>8.6666666666666661</v>
      </c>
      <c r="H244" s="12" t="s">
        <v>135</v>
      </c>
      <c r="I244" s="12">
        <v>10</v>
      </c>
      <c r="J244" s="59">
        <v>10</v>
      </c>
    </row>
    <row r="245" spans="1:10" s="11" customFormat="1" ht="24.95" customHeight="1" x14ac:dyDescent="0.2">
      <c r="A245" s="12">
        <v>11</v>
      </c>
      <c r="B245" s="12">
        <v>120</v>
      </c>
      <c r="C245" s="44" t="s">
        <v>149</v>
      </c>
      <c r="D245" s="12">
        <v>16</v>
      </c>
      <c r="E245" s="12">
        <v>248</v>
      </c>
      <c r="F245" s="12">
        <v>5</v>
      </c>
      <c r="G245" s="48">
        <v>2.6666666666666665</v>
      </c>
      <c r="H245" s="12" t="s">
        <v>135</v>
      </c>
      <c r="I245" s="12">
        <v>11</v>
      </c>
      <c r="J245" s="59">
        <v>11</v>
      </c>
    </row>
    <row r="246" spans="1:10" s="11" customFormat="1" ht="24.95" customHeight="1" x14ac:dyDescent="0.2">
      <c r="A246" s="12">
        <v>12</v>
      </c>
      <c r="B246" s="12">
        <v>110</v>
      </c>
      <c r="C246" s="44" t="s">
        <v>148</v>
      </c>
      <c r="D246" s="12">
        <v>12</v>
      </c>
      <c r="E246" s="12">
        <v>217</v>
      </c>
      <c r="F246" s="12">
        <v>4</v>
      </c>
      <c r="G246" s="48">
        <v>8.3333333333333339</v>
      </c>
      <c r="H246" s="12" t="s">
        <v>199</v>
      </c>
      <c r="I246" s="12">
        <v>12</v>
      </c>
      <c r="J246" s="59">
        <v>12</v>
      </c>
    </row>
    <row r="247" spans="1:10" s="11" customFormat="1" ht="24.95" customHeight="1" x14ac:dyDescent="0.2">
      <c r="A247" s="12">
        <v>13</v>
      </c>
      <c r="B247" s="12">
        <v>109</v>
      </c>
      <c r="C247" s="44" t="s">
        <v>163</v>
      </c>
      <c r="D247" s="12">
        <v>9</v>
      </c>
      <c r="E247" s="12">
        <v>97</v>
      </c>
      <c r="F247" s="12">
        <v>2</v>
      </c>
      <c r="G247" s="48">
        <v>0.33333333333333331</v>
      </c>
      <c r="H247" s="12" t="s">
        <v>199</v>
      </c>
      <c r="I247" s="12">
        <v>13</v>
      </c>
      <c r="J247" s="59">
        <v>13</v>
      </c>
    </row>
    <row r="248" spans="1:10" s="11" customFormat="1" ht="24.95" customHeight="1" x14ac:dyDescent="0.2">
      <c r="A248" s="12">
        <v>14</v>
      </c>
      <c r="B248" s="12">
        <v>106</v>
      </c>
      <c r="C248" s="44" t="s">
        <v>185</v>
      </c>
      <c r="D248" s="12">
        <v>3</v>
      </c>
      <c r="E248" s="12">
        <v>78</v>
      </c>
      <c r="F248" s="12">
        <v>1</v>
      </c>
      <c r="G248" s="48">
        <v>10</v>
      </c>
      <c r="H248" s="12" t="s">
        <v>199</v>
      </c>
      <c r="I248" s="12">
        <v>14</v>
      </c>
      <c r="J248" s="59">
        <v>14</v>
      </c>
    </row>
    <row r="249" spans="1:10" s="11" customFormat="1" ht="24.95" customHeight="1" x14ac:dyDescent="0.2">
      <c r="A249" s="12">
        <v>15</v>
      </c>
      <c r="B249" s="12">
        <v>112</v>
      </c>
      <c r="C249" s="44" t="s">
        <v>160</v>
      </c>
      <c r="D249" s="12">
        <v>6</v>
      </c>
      <c r="E249" s="12">
        <v>58</v>
      </c>
      <c r="F249" s="12">
        <v>1</v>
      </c>
      <c r="G249" s="48">
        <v>3.3333333333333335</v>
      </c>
      <c r="H249" s="12" t="s">
        <v>135</v>
      </c>
      <c r="I249" s="12">
        <v>15</v>
      </c>
      <c r="J249" s="59">
        <v>15</v>
      </c>
    </row>
    <row r="250" spans="1:10" s="11" customFormat="1" ht="24.95" hidden="1" customHeight="1" x14ac:dyDescent="0.2">
      <c r="A250" s="12">
        <v>16</v>
      </c>
      <c r="B250" s="12" t="s">
        <v>199</v>
      </c>
      <c r="C250" s="44" t="s">
        <v>199</v>
      </c>
      <c r="D250" s="12" t="s">
        <v>199</v>
      </c>
      <c r="E250" s="12" t="s">
        <v>199</v>
      </c>
      <c r="F250" s="12" t="s">
        <v>199</v>
      </c>
      <c r="G250" s="48" t="s">
        <v>199</v>
      </c>
      <c r="H250" s="12" t="s">
        <v>199</v>
      </c>
      <c r="I250" s="12" t="s">
        <v>199</v>
      </c>
      <c r="J250" s="59" t="s">
        <v>199</v>
      </c>
    </row>
    <row r="251" spans="1:10" s="11" customFormat="1" ht="24.95" hidden="1" customHeight="1" x14ac:dyDescent="0.2">
      <c r="A251" s="12">
        <v>17</v>
      </c>
      <c r="B251" s="12" t="s">
        <v>199</v>
      </c>
      <c r="C251" s="44" t="s">
        <v>199</v>
      </c>
      <c r="D251" s="12" t="s">
        <v>199</v>
      </c>
      <c r="E251" s="12" t="s">
        <v>199</v>
      </c>
      <c r="F251" s="12" t="s">
        <v>199</v>
      </c>
      <c r="G251" s="48" t="s">
        <v>199</v>
      </c>
      <c r="H251" s="12" t="s">
        <v>199</v>
      </c>
      <c r="I251" s="12" t="s">
        <v>199</v>
      </c>
      <c r="J251" s="59" t="s">
        <v>199</v>
      </c>
    </row>
    <row r="252" spans="1:10" s="11" customFormat="1" ht="24.95" hidden="1" customHeight="1" x14ac:dyDescent="0.2">
      <c r="A252" s="12">
        <v>18</v>
      </c>
      <c r="B252" s="12" t="s">
        <v>199</v>
      </c>
      <c r="C252" s="44" t="s">
        <v>199</v>
      </c>
      <c r="D252" s="12" t="s">
        <v>199</v>
      </c>
      <c r="E252" s="12" t="s">
        <v>199</v>
      </c>
      <c r="F252" s="12" t="s">
        <v>199</v>
      </c>
      <c r="G252" s="48" t="s">
        <v>199</v>
      </c>
      <c r="H252" s="12" t="s">
        <v>199</v>
      </c>
      <c r="I252" s="12" t="s">
        <v>199</v>
      </c>
      <c r="J252" s="59" t="s">
        <v>199</v>
      </c>
    </row>
    <row r="253" spans="1:10" s="11" customFormat="1" ht="24.95" hidden="1" customHeight="1" x14ac:dyDescent="0.2">
      <c r="A253" s="12">
        <v>19</v>
      </c>
      <c r="B253" s="12" t="s">
        <v>199</v>
      </c>
      <c r="C253" s="44" t="s">
        <v>199</v>
      </c>
      <c r="D253" s="12" t="s">
        <v>199</v>
      </c>
      <c r="E253" s="12" t="s">
        <v>199</v>
      </c>
      <c r="F253" s="12" t="s">
        <v>199</v>
      </c>
      <c r="G253" s="48" t="s">
        <v>199</v>
      </c>
      <c r="H253" s="12" t="s">
        <v>199</v>
      </c>
      <c r="I253" s="12" t="s">
        <v>199</v>
      </c>
      <c r="J253" s="59" t="s">
        <v>199</v>
      </c>
    </row>
    <row r="254" spans="1:10" s="11" customFormat="1" ht="24.95" hidden="1" customHeight="1" x14ac:dyDescent="0.2">
      <c r="A254" s="12">
        <v>20</v>
      </c>
      <c r="B254" s="12" t="s">
        <v>199</v>
      </c>
      <c r="C254" s="44" t="s">
        <v>199</v>
      </c>
      <c r="D254" s="12" t="s">
        <v>199</v>
      </c>
      <c r="E254" s="12" t="s">
        <v>199</v>
      </c>
      <c r="F254" s="12" t="s">
        <v>199</v>
      </c>
      <c r="G254" s="48" t="s">
        <v>199</v>
      </c>
      <c r="H254" s="12" t="s">
        <v>199</v>
      </c>
      <c r="I254" s="12" t="s">
        <v>199</v>
      </c>
      <c r="J254" s="59" t="s">
        <v>199</v>
      </c>
    </row>
    <row r="255" spans="1:10" s="11" customFormat="1" ht="24.95" hidden="1" customHeight="1" x14ac:dyDescent="0.2">
      <c r="A255" s="12">
        <v>21</v>
      </c>
      <c r="B255" s="12" t="s">
        <v>199</v>
      </c>
      <c r="C255" s="44" t="s">
        <v>199</v>
      </c>
      <c r="D255" s="12" t="s">
        <v>199</v>
      </c>
      <c r="E255" s="12" t="s">
        <v>199</v>
      </c>
      <c r="F255" s="12" t="s">
        <v>199</v>
      </c>
      <c r="G255" s="48" t="s">
        <v>199</v>
      </c>
      <c r="H255" s="12" t="s">
        <v>199</v>
      </c>
      <c r="I255" s="12" t="s">
        <v>199</v>
      </c>
      <c r="J255" s="59" t="s">
        <v>199</v>
      </c>
    </row>
    <row r="256" spans="1:10" s="11" customFormat="1" ht="24.95" hidden="1" customHeight="1" x14ac:dyDescent="0.2">
      <c r="A256" s="12">
        <v>22</v>
      </c>
      <c r="B256" s="12" t="s">
        <v>199</v>
      </c>
      <c r="C256" s="44" t="s">
        <v>199</v>
      </c>
      <c r="D256" s="12" t="s">
        <v>199</v>
      </c>
      <c r="E256" s="12" t="s">
        <v>199</v>
      </c>
      <c r="F256" s="12" t="s">
        <v>199</v>
      </c>
      <c r="G256" s="48" t="s">
        <v>199</v>
      </c>
      <c r="H256" s="12" t="s">
        <v>199</v>
      </c>
      <c r="I256" s="12" t="s">
        <v>199</v>
      </c>
      <c r="J256" s="59" t="s">
        <v>199</v>
      </c>
    </row>
    <row r="257" spans="1:10" s="11" customFormat="1" ht="24.95" hidden="1" customHeight="1" x14ac:dyDescent="0.2">
      <c r="A257" s="12">
        <v>23</v>
      </c>
      <c r="B257" s="12" t="s">
        <v>199</v>
      </c>
      <c r="C257" s="44" t="s">
        <v>199</v>
      </c>
      <c r="D257" s="12" t="s">
        <v>199</v>
      </c>
      <c r="E257" s="12" t="s">
        <v>199</v>
      </c>
      <c r="F257" s="12" t="s">
        <v>199</v>
      </c>
      <c r="G257" s="48" t="s">
        <v>199</v>
      </c>
      <c r="H257" s="12" t="s">
        <v>199</v>
      </c>
      <c r="I257" s="12" t="s">
        <v>199</v>
      </c>
      <c r="J257" s="59" t="s">
        <v>199</v>
      </c>
    </row>
    <row r="258" spans="1:10" s="11" customFormat="1" ht="24.95" hidden="1" customHeight="1" x14ac:dyDescent="0.2">
      <c r="A258" s="12">
        <v>24</v>
      </c>
      <c r="B258" s="12" t="s">
        <v>199</v>
      </c>
      <c r="C258" s="44" t="s">
        <v>199</v>
      </c>
      <c r="D258" s="12" t="s">
        <v>199</v>
      </c>
      <c r="E258" s="12" t="s">
        <v>199</v>
      </c>
      <c r="F258" s="12" t="s">
        <v>199</v>
      </c>
      <c r="G258" s="48" t="s">
        <v>199</v>
      </c>
      <c r="H258" s="12" t="s">
        <v>199</v>
      </c>
      <c r="I258" s="12" t="s">
        <v>199</v>
      </c>
      <c r="J258" s="59" t="s">
        <v>199</v>
      </c>
    </row>
    <row r="259" spans="1:10" s="11" customFormat="1" ht="24.95" hidden="1" customHeight="1" x14ac:dyDescent="0.2">
      <c r="A259" s="12">
        <v>25</v>
      </c>
      <c r="B259" s="12" t="s">
        <v>199</v>
      </c>
      <c r="C259" s="44" t="s">
        <v>199</v>
      </c>
      <c r="D259" s="12" t="s">
        <v>199</v>
      </c>
      <c r="E259" s="12" t="s">
        <v>199</v>
      </c>
      <c r="F259" s="12" t="s">
        <v>199</v>
      </c>
      <c r="G259" s="48" t="s">
        <v>199</v>
      </c>
      <c r="H259" s="12" t="s">
        <v>199</v>
      </c>
      <c r="I259" s="12" t="s">
        <v>199</v>
      </c>
      <c r="J259" s="59" t="s">
        <v>199</v>
      </c>
    </row>
    <row r="260" spans="1:10" s="11" customFormat="1" ht="24.95" hidden="1" customHeight="1" x14ac:dyDescent="0.2">
      <c r="A260" s="12">
        <v>26</v>
      </c>
      <c r="B260" s="12" t="s">
        <v>199</v>
      </c>
      <c r="C260" s="44" t="s">
        <v>199</v>
      </c>
      <c r="D260" s="12" t="s">
        <v>199</v>
      </c>
      <c r="E260" s="12" t="s">
        <v>199</v>
      </c>
      <c r="F260" s="12" t="s">
        <v>199</v>
      </c>
      <c r="G260" s="48" t="s">
        <v>199</v>
      </c>
      <c r="H260" s="12" t="s">
        <v>199</v>
      </c>
      <c r="I260" s="12" t="s">
        <v>199</v>
      </c>
      <c r="J260" s="59" t="s">
        <v>199</v>
      </c>
    </row>
    <row r="261" spans="1:10" s="11" customFormat="1" ht="24.95" hidden="1" customHeight="1" x14ac:dyDescent="0.2">
      <c r="A261" s="12">
        <v>27</v>
      </c>
      <c r="B261" s="12" t="s">
        <v>199</v>
      </c>
      <c r="C261" s="44" t="s">
        <v>199</v>
      </c>
      <c r="D261" s="12" t="s">
        <v>199</v>
      </c>
      <c r="E261" s="12" t="s">
        <v>199</v>
      </c>
      <c r="F261" s="12" t="s">
        <v>199</v>
      </c>
      <c r="G261" s="48" t="s">
        <v>199</v>
      </c>
      <c r="H261" s="12" t="s">
        <v>199</v>
      </c>
      <c r="I261" s="12" t="s">
        <v>199</v>
      </c>
      <c r="J261" s="59" t="s">
        <v>199</v>
      </c>
    </row>
    <row r="262" spans="1:10" s="11" customFormat="1" ht="24.95" hidden="1" customHeight="1" x14ac:dyDescent="0.2">
      <c r="A262" s="12">
        <v>28</v>
      </c>
      <c r="B262" s="12" t="s">
        <v>199</v>
      </c>
      <c r="C262" s="44" t="s">
        <v>199</v>
      </c>
      <c r="D262" s="12" t="s">
        <v>199</v>
      </c>
      <c r="E262" s="12" t="s">
        <v>199</v>
      </c>
      <c r="F262" s="12" t="s">
        <v>199</v>
      </c>
      <c r="G262" s="48" t="s">
        <v>199</v>
      </c>
      <c r="H262" s="12" t="s">
        <v>199</v>
      </c>
      <c r="I262" s="12" t="s">
        <v>199</v>
      </c>
      <c r="J262" s="59" t="s">
        <v>199</v>
      </c>
    </row>
  </sheetData>
  <mergeCells count="80">
    <mergeCell ref="B1:E1"/>
    <mergeCell ref="F1:J1"/>
    <mergeCell ref="A2:A3"/>
    <mergeCell ref="B2:B3"/>
    <mergeCell ref="C2:C3"/>
    <mergeCell ref="D2:D3"/>
    <mergeCell ref="E2:E3"/>
    <mergeCell ref="H2:H3"/>
    <mergeCell ref="I2:I3"/>
    <mergeCell ref="J2:J3"/>
    <mergeCell ref="B34:E34"/>
    <mergeCell ref="F34:J34"/>
    <mergeCell ref="A35:A36"/>
    <mergeCell ref="B35:B36"/>
    <mergeCell ref="C35:C36"/>
    <mergeCell ref="D35:D36"/>
    <mergeCell ref="E35:E36"/>
    <mergeCell ref="H35:H36"/>
    <mergeCell ref="I35:I36"/>
    <mergeCell ref="J35:J36"/>
    <mergeCell ref="B67:E67"/>
    <mergeCell ref="F67:J67"/>
    <mergeCell ref="A68:A69"/>
    <mergeCell ref="B68:B69"/>
    <mergeCell ref="C68:C69"/>
    <mergeCell ref="D68:D69"/>
    <mergeCell ref="E68:E69"/>
    <mergeCell ref="H68:H69"/>
    <mergeCell ref="I68:I69"/>
    <mergeCell ref="J68:J69"/>
    <mergeCell ref="B100:E100"/>
    <mergeCell ref="F100:J100"/>
    <mergeCell ref="A101:A102"/>
    <mergeCell ref="B101:B102"/>
    <mergeCell ref="C101:C102"/>
    <mergeCell ref="D101:D102"/>
    <mergeCell ref="E101:E102"/>
    <mergeCell ref="H101:H102"/>
    <mergeCell ref="I101:I102"/>
    <mergeCell ref="J101:J102"/>
    <mergeCell ref="B133:E133"/>
    <mergeCell ref="F133:J133"/>
    <mergeCell ref="A134:A135"/>
    <mergeCell ref="B134:B135"/>
    <mergeCell ref="C134:C135"/>
    <mergeCell ref="D134:D135"/>
    <mergeCell ref="E134:E135"/>
    <mergeCell ref="H134:H135"/>
    <mergeCell ref="I134:I135"/>
    <mergeCell ref="J134:J135"/>
    <mergeCell ref="B166:E166"/>
    <mergeCell ref="F166:J166"/>
    <mergeCell ref="A167:A168"/>
    <mergeCell ref="B167:B168"/>
    <mergeCell ref="C167:C168"/>
    <mergeCell ref="D167:D168"/>
    <mergeCell ref="E167:E168"/>
    <mergeCell ref="H167:H168"/>
    <mergeCell ref="I167:I168"/>
    <mergeCell ref="J167:J168"/>
    <mergeCell ref="B199:E199"/>
    <mergeCell ref="F199:J199"/>
    <mergeCell ref="A200:A201"/>
    <mergeCell ref="B200:B201"/>
    <mergeCell ref="C200:C201"/>
    <mergeCell ref="D200:D201"/>
    <mergeCell ref="E200:E201"/>
    <mergeCell ref="H200:H201"/>
    <mergeCell ref="I200:I201"/>
    <mergeCell ref="J200:J201"/>
    <mergeCell ref="B232:E232"/>
    <mergeCell ref="F232:J232"/>
    <mergeCell ref="A233:A234"/>
    <mergeCell ref="B233:B234"/>
    <mergeCell ref="C233:C234"/>
    <mergeCell ref="D233:D234"/>
    <mergeCell ref="E233:E234"/>
    <mergeCell ref="H233:H234"/>
    <mergeCell ref="I233:I234"/>
    <mergeCell ref="J233:J234"/>
  </mergeCells>
  <printOptions horizontalCentered="1" verticalCentered="1"/>
  <pageMargins left="0.47244094488188981" right="0.55118110236220474" top="0.19685039370078741" bottom="0.19685039370078741" header="0.31496062992125984" footer="0.23622047244094491"/>
  <pageSetup paperSize="9" scale="80" orientation="portrait" horizontalDpi="300" verticalDpi="300" copies="10" r:id="rId1"/>
  <headerFooter alignWithMargins="0"/>
  <rowBreaks count="3" manualBreakCount="3">
    <brk id="65" max="16383" man="1"/>
    <brk id="132" max="16383" man="1"/>
    <brk id="19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topLeftCell="B122" zoomScale="75" workbookViewId="0">
      <selection activeCell="O138" sqref="O138"/>
    </sheetView>
  </sheetViews>
  <sheetFormatPr defaultRowHeight="12.75" x14ac:dyDescent="0.2"/>
  <cols>
    <col min="1" max="1" width="7.85546875" hidden="1" customWidth="1"/>
    <col min="2" max="2" width="11.42578125" customWidth="1"/>
    <col min="3" max="3" width="31.85546875" style="45" customWidth="1"/>
    <col min="4" max="4" width="8.28515625" customWidth="1"/>
    <col min="5" max="5" width="9.42578125" style="31" customWidth="1"/>
    <col min="6" max="6" width="10.140625" customWidth="1"/>
    <col min="7" max="7" width="9.42578125" style="49" customWidth="1"/>
    <col min="8" max="10" width="9.28515625" customWidth="1"/>
    <col min="11" max="11" width="9" customWidth="1"/>
  </cols>
  <sheetData>
    <row r="1" spans="1:10" ht="72.75" customHeight="1" x14ac:dyDescent="0.2">
      <c r="A1" s="82"/>
      <c r="B1" s="198" t="s">
        <v>252</v>
      </c>
      <c r="C1" s="199"/>
      <c r="D1" s="199"/>
      <c r="E1" s="200"/>
      <c r="F1" s="201" t="s">
        <v>113</v>
      </c>
      <c r="G1" s="202"/>
      <c r="H1" s="202"/>
      <c r="I1" s="202"/>
      <c r="J1" s="203"/>
    </row>
    <row r="2" spans="1:10" ht="27" customHeight="1" x14ac:dyDescent="0.2">
      <c r="A2" s="204" t="s">
        <v>114</v>
      </c>
      <c r="B2" s="206" t="s">
        <v>2</v>
      </c>
      <c r="C2" s="207" t="s">
        <v>23</v>
      </c>
      <c r="D2" s="206" t="s">
        <v>19</v>
      </c>
      <c r="E2" s="209" t="s">
        <v>24</v>
      </c>
      <c r="F2" s="2" t="s">
        <v>16</v>
      </c>
      <c r="G2" s="46"/>
      <c r="H2" s="204" t="s">
        <v>108</v>
      </c>
      <c r="I2" s="204" t="s">
        <v>115</v>
      </c>
      <c r="J2" s="206" t="s">
        <v>25</v>
      </c>
    </row>
    <row r="3" spans="1:10" ht="20.25" customHeight="1" x14ac:dyDescent="0.2">
      <c r="A3" s="205"/>
      <c r="B3" s="205"/>
      <c r="C3" s="208"/>
      <c r="D3" s="205"/>
      <c r="E3" s="210"/>
      <c r="F3" s="6" t="s">
        <v>17</v>
      </c>
      <c r="G3" s="47" t="s">
        <v>18</v>
      </c>
      <c r="H3" s="205"/>
      <c r="I3" s="205"/>
      <c r="J3" s="205"/>
    </row>
    <row r="4" spans="1:10" s="11" customFormat="1" ht="24.95" customHeight="1" x14ac:dyDescent="0.2">
      <c r="A4" s="12">
        <v>1</v>
      </c>
      <c r="B4" s="12">
        <v>2</v>
      </c>
      <c r="C4" s="44" t="s">
        <v>297</v>
      </c>
      <c r="D4" s="12">
        <v>20</v>
      </c>
      <c r="E4" s="12">
        <v>856</v>
      </c>
      <c r="F4" s="12">
        <v>17</v>
      </c>
      <c r="G4" s="48">
        <v>13.333333333333334</v>
      </c>
      <c r="H4" s="12" t="s">
        <v>135</v>
      </c>
      <c r="I4" s="12">
        <v>1</v>
      </c>
      <c r="J4" s="59">
        <v>1</v>
      </c>
    </row>
    <row r="5" spans="1:10" s="11" customFormat="1" ht="24.95" customHeight="1" x14ac:dyDescent="0.2">
      <c r="A5" s="12">
        <v>2</v>
      </c>
      <c r="B5" s="12">
        <v>12</v>
      </c>
      <c r="C5" s="44" t="s">
        <v>236</v>
      </c>
      <c r="D5" s="12">
        <v>20</v>
      </c>
      <c r="E5" s="12">
        <v>851</v>
      </c>
      <c r="F5" s="12">
        <v>17</v>
      </c>
      <c r="G5" s="48">
        <v>11.666666666666666</v>
      </c>
      <c r="H5" s="12" t="s">
        <v>135</v>
      </c>
      <c r="I5" s="12">
        <v>2</v>
      </c>
      <c r="J5" s="59">
        <v>2</v>
      </c>
    </row>
    <row r="6" spans="1:10" s="11" customFormat="1" ht="24.95" customHeight="1" x14ac:dyDescent="0.2">
      <c r="A6" s="12">
        <v>3</v>
      </c>
      <c r="B6" s="12">
        <v>1</v>
      </c>
      <c r="C6" s="44" t="s">
        <v>96</v>
      </c>
      <c r="D6" s="12">
        <v>35</v>
      </c>
      <c r="E6" s="12">
        <v>840</v>
      </c>
      <c r="F6" s="12">
        <v>17</v>
      </c>
      <c r="G6" s="48">
        <v>8</v>
      </c>
      <c r="H6" s="12" t="s">
        <v>135</v>
      </c>
      <c r="I6" s="12">
        <v>3</v>
      </c>
      <c r="J6" s="59">
        <v>3</v>
      </c>
    </row>
    <row r="7" spans="1:10" s="11" customFormat="1" ht="24.95" customHeight="1" x14ac:dyDescent="0.2">
      <c r="A7" s="12">
        <v>4</v>
      </c>
      <c r="B7" s="12">
        <v>3</v>
      </c>
      <c r="C7" s="44" t="s">
        <v>289</v>
      </c>
      <c r="D7" s="12">
        <v>18</v>
      </c>
      <c r="E7" s="12">
        <v>744</v>
      </c>
      <c r="F7" s="12">
        <v>15</v>
      </c>
      <c r="G7" s="48">
        <v>8</v>
      </c>
      <c r="H7" s="12" t="s">
        <v>135</v>
      </c>
      <c r="I7" s="12">
        <v>4</v>
      </c>
      <c r="J7" s="59">
        <v>4</v>
      </c>
    </row>
    <row r="8" spans="1:10" s="11" customFormat="1" ht="24.95" customHeight="1" x14ac:dyDescent="0.2">
      <c r="A8" s="12">
        <v>5</v>
      </c>
      <c r="B8" s="12">
        <v>10</v>
      </c>
      <c r="C8" s="44" t="s">
        <v>271</v>
      </c>
      <c r="D8" s="12">
        <v>30</v>
      </c>
      <c r="E8" s="12">
        <v>696</v>
      </c>
      <c r="F8" s="12">
        <v>14</v>
      </c>
      <c r="G8" s="48">
        <v>8</v>
      </c>
      <c r="H8" s="12" t="s">
        <v>135</v>
      </c>
      <c r="I8" s="12">
        <v>5</v>
      </c>
      <c r="J8" s="59">
        <v>5</v>
      </c>
    </row>
    <row r="9" spans="1:10" s="11" customFormat="1" ht="24.95" customHeight="1" x14ac:dyDescent="0.2">
      <c r="A9" s="12">
        <v>6</v>
      </c>
      <c r="B9" s="12">
        <v>4</v>
      </c>
      <c r="C9" s="44" t="s">
        <v>238</v>
      </c>
      <c r="D9" s="12">
        <v>16</v>
      </c>
      <c r="E9" s="12">
        <v>681</v>
      </c>
      <c r="F9" s="12">
        <v>14</v>
      </c>
      <c r="G9" s="48">
        <v>3</v>
      </c>
      <c r="H9" s="12" t="s">
        <v>135</v>
      </c>
      <c r="I9" s="12">
        <v>6</v>
      </c>
      <c r="J9" s="59">
        <v>6</v>
      </c>
    </row>
    <row r="10" spans="1:10" s="11" customFormat="1" ht="24.95" customHeight="1" x14ac:dyDescent="0.2">
      <c r="A10" s="12">
        <v>7</v>
      </c>
      <c r="B10" s="12">
        <v>9</v>
      </c>
      <c r="C10" s="44" t="s">
        <v>217</v>
      </c>
      <c r="D10" s="12">
        <v>9</v>
      </c>
      <c r="E10" s="12">
        <v>546</v>
      </c>
      <c r="F10" s="12">
        <v>11</v>
      </c>
      <c r="G10" s="48">
        <v>6</v>
      </c>
      <c r="H10" s="12" t="s">
        <v>135</v>
      </c>
      <c r="I10" s="12">
        <v>7</v>
      </c>
      <c r="J10" s="59">
        <v>7</v>
      </c>
    </row>
    <row r="11" spans="1:10" s="11" customFormat="1" ht="24.95" customHeight="1" x14ac:dyDescent="0.2">
      <c r="A11" s="12">
        <v>8</v>
      </c>
      <c r="B11" s="12">
        <v>5</v>
      </c>
      <c r="C11" s="44" t="s">
        <v>209</v>
      </c>
      <c r="D11" s="12">
        <v>12</v>
      </c>
      <c r="E11" s="12">
        <v>443</v>
      </c>
      <c r="F11" s="12">
        <v>9</v>
      </c>
      <c r="G11" s="48">
        <v>3.6666666666666665</v>
      </c>
      <c r="H11" s="12" t="s">
        <v>135</v>
      </c>
      <c r="I11" s="12">
        <v>8</v>
      </c>
      <c r="J11" s="59">
        <v>8</v>
      </c>
    </row>
    <row r="12" spans="1:10" s="11" customFormat="1" ht="24.95" customHeight="1" x14ac:dyDescent="0.2">
      <c r="A12" s="12">
        <v>9</v>
      </c>
      <c r="B12" s="12">
        <v>13</v>
      </c>
      <c r="C12" s="44" t="s">
        <v>104</v>
      </c>
      <c r="D12" s="12">
        <v>22</v>
      </c>
      <c r="E12" s="12">
        <v>438</v>
      </c>
      <c r="F12" s="12">
        <v>9</v>
      </c>
      <c r="G12" s="48">
        <v>2</v>
      </c>
      <c r="H12" s="12" t="s">
        <v>135</v>
      </c>
      <c r="I12" s="12">
        <v>9</v>
      </c>
      <c r="J12" s="59">
        <v>9</v>
      </c>
    </row>
    <row r="13" spans="1:10" s="11" customFormat="1" ht="24.95" customHeight="1" x14ac:dyDescent="0.2">
      <c r="A13" s="12">
        <v>10</v>
      </c>
      <c r="B13" s="12">
        <v>6</v>
      </c>
      <c r="C13" s="44" t="s">
        <v>304</v>
      </c>
      <c r="D13" s="12">
        <v>19</v>
      </c>
      <c r="E13" s="12">
        <v>398</v>
      </c>
      <c r="F13" s="12">
        <v>8</v>
      </c>
      <c r="G13" s="48">
        <v>4.666666666666667</v>
      </c>
      <c r="H13" s="12" t="s">
        <v>135</v>
      </c>
      <c r="I13" s="12">
        <v>10</v>
      </c>
      <c r="J13" s="59">
        <v>10</v>
      </c>
    </row>
    <row r="14" spans="1:10" s="11" customFormat="1" ht="24.95" customHeight="1" x14ac:dyDescent="0.2">
      <c r="A14" s="12">
        <v>11</v>
      </c>
      <c r="B14" s="12">
        <v>14</v>
      </c>
      <c r="C14" s="44" t="s">
        <v>187</v>
      </c>
      <c r="D14" s="12">
        <v>8</v>
      </c>
      <c r="E14" s="12">
        <v>316</v>
      </c>
      <c r="F14" s="12">
        <v>6</v>
      </c>
      <c r="G14" s="48">
        <v>9.3333333333333339</v>
      </c>
      <c r="H14" s="12" t="s">
        <v>135</v>
      </c>
      <c r="I14" s="12">
        <v>11</v>
      </c>
      <c r="J14" s="59">
        <v>11</v>
      </c>
    </row>
    <row r="15" spans="1:10" s="11" customFormat="1" ht="24.95" customHeight="1" x14ac:dyDescent="0.2">
      <c r="A15" s="12">
        <v>12</v>
      </c>
      <c r="B15" s="12">
        <v>7</v>
      </c>
      <c r="C15" s="44" t="s">
        <v>184</v>
      </c>
      <c r="D15" s="12">
        <v>19</v>
      </c>
      <c r="E15" s="12">
        <v>260</v>
      </c>
      <c r="F15" s="12">
        <v>5</v>
      </c>
      <c r="G15" s="48">
        <v>6.666666666666667</v>
      </c>
      <c r="H15" s="12" t="s">
        <v>135</v>
      </c>
      <c r="I15" s="12">
        <v>12</v>
      </c>
      <c r="J15" s="59">
        <v>12</v>
      </c>
    </row>
    <row r="16" spans="1:10" ht="72.75" customHeight="1" x14ac:dyDescent="0.2">
      <c r="A16" s="77"/>
      <c r="B16" s="198" t="s">
        <v>252</v>
      </c>
      <c r="C16" s="199"/>
      <c r="D16" s="199"/>
      <c r="E16" s="200"/>
      <c r="F16" s="201" t="s">
        <v>116</v>
      </c>
      <c r="G16" s="202"/>
      <c r="H16" s="202"/>
      <c r="I16" s="202"/>
      <c r="J16" s="203"/>
    </row>
    <row r="17" spans="1:10" ht="27" customHeight="1" x14ac:dyDescent="0.2">
      <c r="A17" s="204" t="s">
        <v>114</v>
      </c>
      <c r="B17" s="206" t="s">
        <v>2</v>
      </c>
      <c r="C17" s="207" t="s">
        <v>23</v>
      </c>
      <c r="D17" s="206" t="s">
        <v>19</v>
      </c>
      <c r="E17" s="209" t="s">
        <v>24</v>
      </c>
      <c r="F17" s="2" t="s">
        <v>16</v>
      </c>
      <c r="G17" s="46"/>
      <c r="H17" s="204" t="s">
        <v>108</v>
      </c>
      <c r="I17" s="204" t="s">
        <v>115</v>
      </c>
      <c r="J17" s="206" t="s">
        <v>25</v>
      </c>
    </row>
    <row r="18" spans="1:10" ht="20.25" customHeight="1" x14ac:dyDescent="0.2">
      <c r="A18" s="205"/>
      <c r="B18" s="205"/>
      <c r="C18" s="208"/>
      <c r="D18" s="205"/>
      <c r="E18" s="210"/>
      <c r="F18" s="6" t="s">
        <v>17</v>
      </c>
      <c r="G18" s="47" t="s">
        <v>18</v>
      </c>
      <c r="H18" s="205"/>
      <c r="I18" s="205"/>
      <c r="J18" s="205"/>
    </row>
    <row r="19" spans="1:10" s="11" customFormat="1" ht="24.95" customHeight="1" x14ac:dyDescent="0.2">
      <c r="A19" s="12">
        <v>1</v>
      </c>
      <c r="B19" s="12">
        <v>19</v>
      </c>
      <c r="C19" s="44" t="s">
        <v>205</v>
      </c>
      <c r="D19" s="12">
        <v>11</v>
      </c>
      <c r="E19" s="12">
        <v>873</v>
      </c>
      <c r="F19" s="12">
        <v>18</v>
      </c>
      <c r="G19" s="48">
        <v>3</v>
      </c>
      <c r="H19" s="12" t="s">
        <v>135</v>
      </c>
      <c r="I19" s="12">
        <v>1</v>
      </c>
      <c r="J19" s="59">
        <v>1</v>
      </c>
    </row>
    <row r="20" spans="1:10" s="11" customFormat="1" ht="24.95" customHeight="1" x14ac:dyDescent="0.2">
      <c r="A20" s="12">
        <v>2</v>
      </c>
      <c r="B20" s="12">
        <v>27</v>
      </c>
      <c r="C20" s="44" t="s">
        <v>183</v>
      </c>
      <c r="D20" s="12">
        <v>12</v>
      </c>
      <c r="E20" s="12">
        <v>802</v>
      </c>
      <c r="F20" s="12">
        <v>16</v>
      </c>
      <c r="G20" s="48">
        <v>11.333333333333334</v>
      </c>
      <c r="H20" s="12" t="s">
        <v>135</v>
      </c>
      <c r="I20" s="12">
        <v>2</v>
      </c>
      <c r="J20" s="59">
        <v>2</v>
      </c>
    </row>
    <row r="21" spans="1:10" s="11" customFormat="1" ht="24.95" customHeight="1" x14ac:dyDescent="0.2">
      <c r="A21" s="12">
        <v>3</v>
      </c>
      <c r="B21" s="12">
        <v>18</v>
      </c>
      <c r="C21" s="44" t="s">
        <v>305</v>
      </c>
      <c r="D21" s="12">
        <v>9</v>
      </c>
      <c r="E21" s="12">
        <v>674</v>
      </c>
      <c r="F21" s="12">
        <v>14</v>
      </c>
      <c r="G21" s="48">
        <v>0.66666666666666663</v>
      </c>
      <c r="H21" s="12" t="s">
        <v>135</v>
      </c>
      <c r="I21" s="12">
        <v>3</v>
      </c>
      <c r="J21" s="59">
        <v>3</v>
      </c>
    </row>
    <row r="22" spans="1:10" s="11" customFormat="1" ht="24.95" customHeight="1" x14ac:dyDescent="0.2">
      <c r="A22" s="12">
        <v>4</v>
      </c>
      <c r="B22" s="12">
        <v>16</v>
      </c>
      <c r="C22" s="44" t="s">
        <v>294</v>
      </c>
      <c r="D22" s="12">
        <v>19</v>
      </c>
      <c r="E22" s="12">
        <v>560</v>
      </c>
      <c r="F22" s="12">
        <v>11</v>
      </c>
      <c r="G22" s="48">
        <v>10.666666666666666</v>
      </c>
      <c r="H22" s="12" t="s">
        <v>135</v>
      </c>
      <c r="I22" s="12">
        <v>4</v>
      </c>
      <c r="J22" s="59">
        <v>4</v>
      </c>
    </row>
    <row r="23" spans="1:10" s="11" customFormat="1" ht="24.95" customHeight="1" x14ac:dyDescent="0.2">
      <c r="A23" s="12">
        <v>5</v>
      </c>
      <c r="B23" s="12">
        <v>21</v>
      </c>
      <c r="C23" s="44" t="s">
        <v>191</v>
      </c>
      <c r="D23" s="12">
        <v>11</v>
      </c>
      <c r="E23" s="12">
        <v>501</v>
      </c>
      <c r="F23" s="12">
        <v>10</v>
      </c>
      <c r="G23" s="48">
        <v>7</v>
      </c>
      <c r="H23" s="12" t="s">
        <v>135</v>
      </c>
      <c r="I23" s="12">
        <v>5</v>
      </c>
      <c r="J23" s="59">
        <v>5</v>
      </c>
    </row>
    <row r="24" spans="1:10" s="11" customFormat="1" ht="24.95" customHeight="1" x14ac:dyDescent="0.2">
      <c r="A24" s="12">
        <v>6</v>
      </c>
      <c r="B24" s="12">
        <v>26</v>
      </c>
      <c r="C24" s="44" t="s">
        <v>216</v>
      </c>
      <c r="D24" s="12">
        <v>5</v>
      </c>
      <c r="E24" s="12">
        <v>450</v>
      </c>
      <c r="F24" s="12">
        <v>9</v>
      </c>
      <c r="G24" s="48">
        <v>6</v>
      </c>
      <c r="H24" s="12" t="s">
        <v>135</v>
      </c>
      <c r="I24" s="12">
        <v>6</v>
      </c>
      <c r="J24" s="59">
        <v>6</v>
      </c>
    </row>
    <row r="25" spans="1:10" s="11" customFormat="1" ht="24.95" customHeight="1" x14ac:dyDescent="0.2">
      <c r="A25" s="12">
        <v>7</v>
      </c>
      <c r="B25" s="12">
        <v>20</v>
      </c>
      <c r="C25" s="44" t="s">
        <v>151</v>
      </c>
      <c r="D25" s="12">
        <v>8</v>
      </c>
      <c r="E25" s="12">
        <v>377</v>
      </c>
      <c r="F25" s="12">
        <v>7</v>
      </c>
      <c r="G25" s="48">
        <v>13.666666666666666</v>
      </c>
      <c r="H25" s="12" t="s">
        <v>135</v>
      </c>
      <c r="I25" s="12">
        <v>7</v>
      </c>
      <c r="J25" s="59">
        <v>7</v>
      </c>
    </row>
    <row r="26" spans="1:10" s="11" customFormat="1" ht="24.95" customHeight="1" x14ac:dyDescent="0.2">
      <c r="A26" s="12">
        <v>8</v>
      </c>
      <c r="B26" s="12">
        <v>29</v>
      </c>
      <c r="C26" s="44" t="s">
        <v>178</v>
      </c>
      <c r="D26" s="12">
        <v>12</v>
      </c>
      <c r="E26" s="12">
        <v>372</v>
      </c>
      <c r="F26" s="12">
        <v>7</v>
      </c>
      <c r="G26" s="48">
        <v>12</v>
      </c>
      <c r="H26" s="12" t="s">
        <v>135</v>
      </c>
      <c r="I26" s="12">
        <v>8</v>
      </c>
      <c r="J26" s="59">
        <v>8</v>
      </c>
    </row>
    <row r="27" spans="1:10" s="11" customFormat="1" ht="24.95" customHeight="1" x14ac:dyDescent="0.2">
      <c r="A27" s="12">
        <v>9</v>
      </c>
      <c r="B27" s="12">
        <v>28</v>
      </c>
      <c r="C27" s="44" t="s">
        <v>279</v>
      </c>
      <c r="D27" s="12">
        <v>11</v>
      </c>
      <c r="E27" s="12">
        <v>334</v>
      </c>
      <c r="F27" s="12">
        <v>6</v>
      </c>
      <c r="G27" s="48">
        <v>15.333333333333334</v>
      </c>
      <c r="H27" s="12" t="s">
        <v>135</v>
      </c>
      <c r="I27" s="12">
        <v>9</v>
      </c>
      <c r="J27" s="59">
        <v>9</v>
      </c>
    </row>
    <row r="28" spans="1:10" s="11" customFormat="1" ht="24.95" customHeight="1" x14ac:dyDescent="0.2">
      <c r="A28" s="12">
        <v>10</v>
      </c>
      <c r="B28" s="12">
        <v>25</v>
      </c>
      <c r="C28" s="44" t="s">
        <v>105</v>
      </c>
      <c r="D28" s="12">
        <v>12</v>
      </c>
      <c r="E28" s="12">
        <v>331</v>
      </c>
      <c r="F28" s="12">
        <v>6</v>
      </c>
      <c r="G28" s="48">
        <v>14.333333333333334</v>
      </c>
      <c r="H28" s="12" t="s">
        <v>135</v>
      </c>
      <c r="I28" s="12">
        <v>10</v>
      </c>
      <c r="J28" s="59">
        <v>10</v>
      </c>
    </row>
    <row r="29" spans="1:10" s="11" customFormat="1" ht="24.95" customHeight="1" x14ac:dyDescent="0.2">
      <c r="A29" s="12">
        <v>11</v>
      </c>
      <c r="B29" s="12">
        <v>24</v>
      </c>
      <c r="C29" s="44" t="s">
        <v>156</v>
      </c>
      <c r="D29" s="12">
        <v>15</v>
      </c>
      <c r="E29" s="12">
        <v>329</v>
      </c>
      <c r="F29" s="12">
        <v>6</v>
      </c>
      <c r="G29" s="48">
        <v>13.666666666666666</v>
      </c>
      <c r="H29" s="12" t="s">
        <v>135</v>
      </c>
      <c r="I29" s="12">
        <v>11</v>
      </c>
      <c r="J29" s="59">
        <v>11</v>
      </c>
    </row>
    <row r="30" spans="1:10" s="11" customFormat="1" ht="24.95" customHeight="1" x14ac:dyDescent="0.2">
      <c r="A30" s="12">
        <v>12</v>
      </c>
      <c r="B30" s="12">
        <v>22</v>
      </c>
      <c r="C30" s="44" t="s">
        <v>190</v>
      </c>
      <c r="D30" s="12">
        <v>11</v>
      </c>
      <c r="E30" s="12">
        <v>311</v>
      </c>
      <c r="F30" s="12">
        <v>6</v>
      </c>
      <c r="G30" s="48">
        <v>7.666666666666667</v>
      </c>
      <c r="H30" s="12" t="s">
        <v>135</v>
      </c>
      <c r="I30" s="12">
        <v>12</v>
      </c>
      <c r="J30" s="59">
        <v>12</v>
      </c>
    </row>
    <row r="31" spans="1:10" s="11" customFormat="1" ht="24.95" customHeight="1" x14ac:dyDescent="0.2">
      <c r="A31" s="12">
        <v>13</v>
      </c>
      <c r="B31" s="12">
        <v>23</v>
      </c>
      <c r="C31" s="44" t="s">
        <v>300</v>
      </c>
      <c r="D31" s="12">
        <v>12</v>
      </c>
      <c r="E31" s="12">
        <v>213</v>
      </c>
      <c r="F31" s="12">
        <v>4</v>
      </c>
      <c r="G31" s="48">
        <v>7</v>
      </c>
      <c r="H31" s="12" t="s">
        <v>135</v>
      </c>
      <c r="I31" s="12">
        <v>14</v>
      </c>
      <c r="J31" s="59">
        <v>13</v>
      </c>
    </row>
    <row r="32" spans="1:10" ht="72.75" customHeight="1" x14ac:dyDescent="0.2">
      <c r="A32" s="77"/>
      <c r="B32" s="198" t="s">
        <v>252</v>
      </c>
      <c r="C32" s="199"/>
      <c r="D32" s="199"/>
      <c r="E32" s="200"/>
      <c r="F32" s="201" t="s">
        <v>117</v>
      </c>
      <c r="G32" s="202"/>
      <c r="H32" s="202"/>
      <c r="I32" s="202"/>
      <c r="J32" s="203"/>
    </row>
    <row r="33" spans="1:10" ht="27" customHeight="1" x14ac:dyDescent="0.2">
      <c r="A33" s="204" t="s">
        <v>114</v>
      </c>
      <c r="B33" s="206" t="s">
        <v>2</v>
      </c>
      <c r="C33" s="207" t="s">
        <v>23</v>
      </c>
      <c r="D33" s="206" t="s">
        <v>19</v>
      </c>
      <c r="E33" s="209" t="s">
        <v>24</v>
      </c>
      <c r="F33" s="2" t="s">
        <v>16</v>
      </c>
      <c r="G33" s="46"/>
      <c r="H33" s="204" t="s">
        <v>108</v>
      </c>
      <c r="I33" s="204" t="s">
        <v>115</v>
      </c>
      <c r="J33" s="206" t="s">
        <v>25</v>
      </c>
    </row>
    <row r="34" spans="1:10" ht="20.25" customHeight="1" x14ac:dyDescent="0.2">
      <c r="A34" s="205"/>
      <c r="B34" s="205"/>
      <c r="C34" s="208"/>
      <c r="D34" s="205"/>
      <c r="E34" s="210"/>
      <c r="F34" s="6" t="s">
        <v>17</v>
      </c>
      <c r="G34" s="47" t="s">
        <v>18</v>
      </c>
      <c r="H34" s="205"/>
      <c r="I34" s="205"/>
      <c r="J34" s="205"/>
    </row>
    <row r="35" spans="1:10" s="11" customFormat="1" ht="24.95" customHeight="1" x14ac:dyDescent="0.2">
      <c r="A35" s="12">
        <v>1</v>
      </c>
      <c r="B35" s="12">
        <v>39</v>
      </c>
      <c r="C35" s="44" t="s">
        <v>189</v>
      </c>
      <c r="D35" s="12">
        <v>14</v>
      </c>
      <c r="E35" s="12">
        <v>1248</v>
      </c>
      <c r="F35" s="12">
        <v>26</v>
      </c>
      <c r="G35" s="48">
        <v>0</v>
      </c>
      <c r="H35" s="12" t="s">
        <v>135</v>
      </c>
      <c r="I35" s="12">
        <v>1</v>
      </c>
      <c r="J35" s="59">
        <v>1</v>
      </c>
    </row>
    <row r="36" spans="1:10" s="11" customFormat="1" ht="24.95" customHeight="1" x14ac:dyDescent="0.2">
      <c r="A36" s="12">
        <v>2</v>
      </c>
      <c r="B36" s="12">
        <v>32</v>
      </c>
      <c r="C36" s="44" t="s">
        <v>180</v>
      </c>
      <c r="D36" s="12">
        <v>13</v>
      </c>
      <c r="E36" s="12">
        <v>917</v>
      </c>
      <c r="F36" s="12">
        <v>19</v>
      </c>
      <c r="G36" s="48">
        <v>1.6666666666666667</v>
      </c>
      <c r="H36" s="12" t="s">
        <v>135</v>
      </c>
      <c r="I36" s="12">
        <v>2</v>
      </c>
      <c r="J36" s="59">
        <v>2</v>
      </c>
    </row>
    <row r="37" spans="1:10" s="11" customFormat="1" ht="24.95" customHeight="1" x14ac:dyDescent="0.2">
      <c r="A37" s="12">
        <v>3</v>
      </c>
      <c r="B37" s="12">
        <v>42</v>
      </c>
      <c r="C37" s="44" t="s">
        <v>177</v>
      </c>
      <c r="D37" s="12">
        <v>19</v>
      </c>
      <c r="E37" s="12">
        <v>831</v>
      </c>
      <c r="F37" s="12">
        <v>17</v>
      </c>
      <c r="G37" s="48">
        <v>5</v>
      </c>
      <c r="H37" s="12" t="s">
        <v>135</v>
      </c>
      <c r="I37" s="12">
        <v>3</v>
      </c>
      <c r="J37" s="59">
        <v>3</v>
      </c>
    </row>
    <row r="38" spans="1:10" s="11" customFormat="1" ht="24.95" customHeight="1" x14ac:dyDescent="0.2">
      <c r="A38" s="12">
        <v>4</v>
      </c>
      <c r="B38" s="12">
        <v>43</v>
      </c>
      <c r="C38" s="44" t="s">
        <v>98</v>
      </c>
      <c r="D38" s="12">
        <v>15</v>
      </c>
      <c r="E38" s="12">
        <v>798</v>
      </c>
      <c r="F38" s="12">
        <v>16</v>
      </c>
      <c r="G38" s="48">
        <v>10</v>
      </c>
      <c r="H38" s="12" t="s">
        <v>135</v>
      </c>
      <c r="I38" s="12">
        <v>4</v>
      </c>
      <c r="J38" s="59">
        <v>4</v>
      </c>
    </row>
    <row r="39" spans="1:10" s="11" customFormat="1" ht="24.95" customHeight="1" x14ac:dyDescent="0.2">
      <c r="A39" s="12">
        <v>5</v>
      </c>
      <c r="B39" s="12">
        <v>45</v>
      </c>
      <c r="C39" s="44" t="s">
        <v>161</v>
      </c>
      <c r="D39" s="12">
        <v>6</v>
      </c>
      <c r="E39" s="12">
        <v>711</v>
      </c>
      <c r="F39" s="12">
        <v>14</v>
      </c>
      <c r="G39" s="48">
        <v>13</v>
      </c>
      <c r="H39" s="12" t="s">
        <v>135</v>
      </c>
      <c r="I39" s="12">
        <v>5</v>
      </c>
      <c r="J39" s="59">
        <v>5</v>
      </c>
    </row>
    <row r="40" spans="1:10" s="11" customFormat="1" ht="24.95" customHeight="1" x14ac:dyDescent="0.2">
      <c r="A40" s="12">
        <v>6</v>
      </c>
      <c r="B40" s="12">
        <v>38</v>
      </c>
      <c r="C40" s="44" t="s">
        <v>133</v>
      </c>
      <c r="D40" s="12">
        <v>10</v>
      </c>
      <c r="E40" s="12">
        <v>535</v>
      </c>
      <c r="F40" s="12">
        <v>11</v>
      </c>
      <c r="G40" s="48">
        <v>2.3333333333333335</v>
      </c>
      <c r="H40" s="12" t="s">
        <v>135</v>
      </c>
      <c r="I40" s="12">
        <v>6</v>
      </c>
      <c r="J40" s="59">
        <v>6</v>
      </c>
    </row>
    <row r="41" spans="1:10" s="11" customFormat="1" ht="24.95" customHeight="1" x14ac:dyDescent="0.2">
      <c r="A41" s="12">
        <v>7</v>
      </c>
      <c r="B41" s="12">
        <v>36</v>
      </c>
      <c r="C41" s="44" t="s">
        <v>210</v>
      </c>
      <c r="D41" s="12">
        <v>19</v>
      </c>
      <c r="E41" s="12">
        <v>486</v>
      </c>
      <c r="F41" s="12">
        <v>10</v>
      </c>
      <c r="G41" s="48">
        <v>2</v>
      </c>
      <c r="H41" s="12" t="s">
        <v>135</v>
      </c>
      <c r="I41" s="12">
        <v>7</v>
      </c>
      <c r="J41" s="59">
        <v>7</v>
      </c>
    </row>
    <row r="42" spans="1:10" s="11" customFormat="1" ht="24.95" customHeight="1" x14ac:dyDescent="0.2">
      <c r="A42" s="12">
        <v>8</v>
      </c>
      <c r="B42" s="12">
        <v>41</v>
      </c>
      <c r="C42" s="44" t="s">
        <v>214</v>
      </c>
      <c r="D42" s="12">
        <v>21</v>
      </c>
      <c r="E42" s="12">
        <v>465</v>
      </c>
      <c r="F42" s="12">
        <v>9</v>
      </c>
      <c r="G42" s="48">
        <v>11</v>
      </c>
      <c r="H42" s="12" t="s">
        <v>135</v>
      </c>
      <c r="I42" s="12">
        <v>8</v>
      </c>
      <c r="J42" s="59">
        <v>8</v>
      </c>
    </row>
    <row r="43" spans="1:10" s="11" customFormat="1" ht="24.95" customHeight="1" x14ac:dyDescent="0.2">
      <c r="A43" s="12">
        <v>9</v>
      </c>
      <c r="B43" s="12">
        <v>31</v>
      </c>
      <c r="C43" s="44" t="s">
        <v>239</v>
      </c>
      <c r="D43" s="12">
        <v>12</v>
      </c>
      <c r="E43" s="12">
        <v>429</v>
      </c>
      <c r="F43" s="12">
        <v>8</v>
      </c>
      <c r="G43" s="48">
        <v>15</v>
      </c>
      <c r="H43" s="12" t="s">
        <v>135</v>
      </c>
      <c r="I43" s="12">
        <v>9</v>
      </c>
      <c r="J43" s="59">
        <v>9</v>
      </c>
    </row>
    <row r="44" spans="1:10" s="11" customFormat="1" ht="24.95" customHeight="1" x14ac:dyDescent="0.2">
      <c r="A44" s="12">
        <v>10</v>
      </c>
      <c r="B44" s="12">
        <v>33</v>
      </c>
      <c r="C44" s="44" t="s">
        <v>167</v>
      </c>
      <c r="D44" s="12">
        <v>10</v>
      </c>
      <c r="E44" s="12">
        <v>399</v>
      </c>
      <c r="F44" s="12">
        <v>8</v>
      </c>
      <c r="G44" s="48">
        <v>5</v>
      </c>
      <c r="H44" s="12" t="s">
        <v>135</v>
      </c>
      <c r="I44" s="12">
        <v>10</v>
      </c>
      <c r="J44" s="59">
        <v>10</v>
      </c>
    </row>
    <row r="45" spans="1:10" s="11" customFormat="1" ht="24.95" customHeight="1" x14ac:dyDescent="0.2">
      <c r="A45" s="12">
        <v>11</v>
      </c>
      <c r="B45" s="12">
        <v>34</v>
      </c>
      <c r="C45" s="44" t="s">
        <v>277</v>
      </c>
      <c r="D45" s="12">
        <v>7</v>
      </c>
      <c r="E45" s="12">
        <v>383</v>
      </c>
      <c r="F45" s="12">
        <v>7</v>
      </c>
      <c r="G45" s="48">
        <v>15.666666666666666</v>
      </c>
      <c r="H45" s="12" t="s">
        <v>135</v>
      </c>
      <c r="I45" s="12">
        <v>11</v>
      </c>
      <c r="J45" s="59">
        <v>11</v>
      </c>
    </row>
    <row r="46" spans="1:10" s="11" customFormat="1" ht="24.95" customHeight="1" x14ac:dyDescent="0.2">
      <c r="A46" s="12">
        <v>12</v>
      </c>
      <c r="B46" s="12">
        <v>44</v>
      </c>
      <c r="C46" s="44" t="s">
        <v>288</v>
      </c>
      <c r="D46" s="12">
        <v>5</v>
      </c>
      <c r="E46" s="12">
        <v>359</v>
      </c>
      <c r="F46" s="12">
        <v>7</v>
      </c>
      <c r="G46" s="48">
        <v>7.666666666666667</v>
      </c>
      <c r="H46" s="12" t="s">
        <v>135</v>
      </c>
      <c r="I46" s="12">
        <v>12</v>
      </c>
      <c r="J46" s="59">
        <v>12</v>
      </c>
    </row>
    <row r="47" spans="1:10" s="11" customFormat="1" ht="24.95" customHeight="1" x14ac:dyDescent="0.2">
      <c r="A47" s="12">
        <v>13</v>
      </c>
      <c r="B47" s="12">
        <v>37</v>
      </c>
      <c r="C47" s="44" t="s">
        <v>215</v>
      </c>
      <c r="D47" s="12">
        <v>8</v>
      </c>
      <c r="E47" s="12">
        <v>335</v>
      </c>
      <c r="F47" s="12">
        <v>6</v>
      </c>
      <c r="G47" s="48">
        <v>15.666666666666666</v>
      </c>
      <c r="H47" s="12" t="s">
        <v>135</v>
      </c>
      <c r="I47" s="12">
        <v>13</v>
      </c>
      <c r="J47" s="59">
        <v>13</v>
      </c>
    </row>
    <row r="48" spans="1:10" s="11" customFormat="1" ht="24.95" customHeight="1" x14ac:dyDescent="0.2">
      <c r="A48" s="12">
        <v>14</v>
      </c>
      <c r="B48" s="12">
        <v>40</v>
      </c>
      <c r="C48" s="44" t="s">
        <v>281</v>
      </c>
      <c r="D48" s="12">
        <v>14</v>
      </c>
      <c r="E48" s="12">
        <v>262</v>
      </c>
      <c r="F48" s="12">
        <v>5</v>
      </c>
      <c r="G48" s="48">
        <v>7.333333333333333</v>
      </c>
      <c r="H48" s="12" t="s">
        <v>135</v>
      </c>
      <c r="I48" s="12">
        <v>14</v>
      </c>
      <c r="J48" s="59">
        <v>14</v>
      </c>
    </row>
    <row r="49" spans="1:10" s="11" customFormat="1" ht="24.95" customHeight="1" x14ac:dyDescent="0.2">
      <c r="A49" s="12">
        <v>15</v>
      </c>
      <c r="B49" s="12">
        <v>35</v>
      </c>
      <c r="C49" s="44" t="s">
        <v>290</v>
      </c>
      <c r="D49" s="12">
        <v>0</v>
      </c>
      <c r="E49" s="12">
        <v>0</v>
      </c>
      <c r="F49" s="12">
        <v>0</v>
      </c>
      <c r="G49" s="48">
        <v>0</v>
      </c>
      <c r="H49" s="12" t="s">
        <v>135</v>
      </c>
      <c r="I49" s="12">
        <v>15</v>
      </c>
      <c r="J49" s="59">
        <v>15</v>
      </c>
    </row>
    <row r="50" spans="1:10" ht="72.75" customHeight="1" x14ac:dyDescent="0.2">
      <c r="A50" s="77"/>
      <c r="B50" s="198" t="s">
        <v>252</v>
      </c>
      <c r="C50" s="199"/>
      <c r="D50" s="199"/>
      <c r="E50" s="200"/>
      <c r="F50" s="201" t="s">
        <v>118</v>
      </c>
      <c r="G50" s="202"/>
      <c r="H50" s="202"/>
      <c r="I50" s="202"/>
      <c r="J50" s="203"/>
    </row>
    <row r="51" spans="1:10" ht="27" customHeight="1" x14ac:dyDescent="0.2">
      <c r="A51" s="204" t="s">
        <v>114</v>
      </c>
      <c r="B51" s="206" t="s">
        <v>2</v>
      </c>
      <c r="C51" s="207" t="s">
        <v>23</v>
      </c>
      <c r="D51" s="206" t="s">
        <v>19</v>
      </c>
      <c r="E51" s="209" t="s">
        <v>24</v>
      </c>
      <c r="F51" s="2" t="s">
        <v>16</v>
      </c>
      <c r="G51" s="46"/>
      <c r="H51" s="204" t="s">
        <v>108</v>
      </c>
      <c r="I51" s="204" t="s">
        <v>115</v>
      </c>
      <c r="J51" s="206" t="s">
        <v>25</v>
      </c>
    </row>
    <row r="52" spans="1:10" ht="20.25" customHeight="1" x14ac:dyDescent="0.2">
      <c r="A52" s="205"/>
      <c r="B52" s="205"/>
      <c r="C52" s="208"/>
      <c r="D52" s="205"/>
      <c r="E52" s="210"/>
      <c r="F52" s="6" t="s">
        <v>17</v>
      </c>
      <c r="G52" s="47" t="s">
        <v>18</v>
      </c>
      <c r="H52" s="205"/>
      <c r="I52" s="205"/>
      <c r="J52" s="205"/>
    </row>
    <row r="53" spans="1:10" s="11" customFormat="1" ht="24.95" customHeight="1" x14ac:dyDescent="0.2">
      <c r="A53" s="12">
        <v>1</v>
      </c>
      <c r="B53" s="12">
        <v>59</v>
      </c>
      <c r="C53" s="44" t="s">
        <v>207</v>
      </c>
      <c r="D53" s="12">
        <v>9</v>
      </c>
      <c r="E53" s="12">
        <v>1224</v>
      </c>
      <c r="F53" s="12">
        <v>25</v>
      </c>
      <c r="G53" s="48">
        <v>8</v>
      </c>
      <c r="H53" s="12" t="s">
        <v>135</v>
      </c>
      <c r="I53" s="12">
        <v>1</v>
      </c>
      <c r="J53" s="59">
        <v>1</v>
      </c>
    </row>
    <row r="54" spans="1:10" s="11" customFormat="1" ht="24.95" customHeight="1" x14ac:dyDescent="0.2">
      <c r="A54" s="12">
        <v>2</v>
      </c>
      <c r="B54" s="12">
        <v>51</v>
      </c>
      <c r="C54" s="44" t="s">
        <v>206</v>
      </c>
      <c r="D54" s="12">
        <v>9</v>
      </c>
      <c r="E54" s="12">
        <v>871</v>
      </c>
      <c r="F54" s="12">
        <v>18</v>
      </c>
      <c r="G54" s="48">
        <v>2.3333333333333335</v>
      </c>
      <c r="H54" s="12" t="s">
        <v>135</v>
      </c>
      <c r="I54" s="12">
        <v>2</v>
      </c>
      <c r="J54" s="59">
        <v>2</v>
      </c>
    </row>
    <row r="55" spans="1:10" s="11" customFormat="1" ht="24.95" customHeight="1" x14ac:dyDescent="0.2">
      <c r="A55" s="12">
        <v>3</v>
      </c>
      <c r="B55" s="12">
        <v>54</v>
      </c>
      <c r="C55" s="44" t="s">
        <v>219</v>
      </c>
      <c r="D55" s="12">
        <v>5</v>
      </c>
      <c r="E55" s="12">
        <v>803</v>
      </c>
      <c r="F55" s="12">
        <v>16</v>
      </c>
      <c r="G55" s="48">
        <v>11.666666666666666</v>
      </c>
      <c r="H55" s="12" t="s">
        <v>135</v>
      </c>
      <c r="I55" s="12">
        <v>3</v>
      </c>
      <c r="J55" s="59">
        <v>3</v>
      </c>
    </row>
    <row r="56" spans="1:10" s="11" customFormat="1" ht="24.95" customHeight="1" x14ac:dyDescent="0.2">
      <c r="A56" s="12">
        <v>4</v>
      </c>
      <c r="B56" s="12">
        <v>53</v>
      </c>
      <c r="C56" s="44" t="s">
        <v>270</v>
      </c>
      <c r="D56" s="12">
        <v>9</v>
      </c>
      <c r="E56" s="12">
        <v>796</v>
      </c>
      <c r="F56" s="12">
        <v>16</v>
      </c>
      <c r="G56" s="48">
        <v>9.3333333333333339</v>
      </c>
      <c r="H56" s="12" t="s">
        <v>135</v>
      </c>
      <c r="I56" s="12">
        <v>4</v>
      </c>
      <c r="J56" s="59">
        <v>4</v>
      </c>
    </row>
    <row r="57" spans="1:10" s="11" customFormat="1" ht="24.95" customHeight="1" x14ac:dyDescent="0.2">
      <c r="A57" s="12">
        <v>5</v>
      </c>
      <c r="B57" s="12">
        <v>56</v>
      </c>
      <c r="C57" s="44" t="s">
        <v>295</v>
      </c>
      <c r="D57" s="12">
        <v>11</v>
      </c>
      <c r="E57" s="12">
        <v>734</v>
      </c>
      <c r="F57" s="12">
        <v>15</v>
      </c>
      <c r="G57" s="48">
        <v>4.666666666666667</v>
      </c>
      <c r="H57" s="12" t="s">
        <v>135</v>
      </c>
      <c r="I57" s="12">
        <v>5</v>
      </c>
      <c r="J57" s="59">
        <v>5</v>
      </c>
    </row>
    <row r="58" spans="1:10" s="11" customFormat="1" ht="24.95" customHeight="1" x14ac:dyDescent="0.2">
      <c r="A58" s="12">
        <v>6</v>
      </c>
      <c r="B58" s="12">
        <v>50</v>
      </c>
      <c r="C58" s="44" t="s">
        <v>274</v>
      </c>
      <c r="D58" s="12">
        <v>6</v>
      </c>
      <c r="E58" s="12">
        <v>720</v>
      </c>
      <c r="F58" s="12">
        <v>15</v>
      </c>
      <c r="G58" s="48">
        <v>0</v>
      </c>
      <c r="H58" s="12" t="s">
        <v>135</v>
      </c>
      <c r="I58" s="12">
        <v>6</v>
      </c>
      <c r="J58" s="59">
        <v>6</v>
      </c>
    </row>
    <row r="59" spans="1:10" s="11" customFormat="1" ht="24.95" customHeight="1" x14ac:dyDescent="0.2">
      <c r="A59" s="12">
        <v>7</v>
      </c>
      <c r="B59" s="12">
        <v>46</v>
      </c>
      <c r="C59" s="44" t="s">
        <v>169</v>
      </c>
      <c r="D59" s="12">
        <v>5</v>
      </c>
      <c r="E59" s="12">
        <v>626</v>
      </c>
      <c r="F59" s="12">
        <v>13</v>
      </c>
      <c r="G59" s="48">
        <v>0.66666666666666663</v>
      </c>
      <c r="H59" s="12" t="s">
        <v>135</v>
      </c>
      <c r="I59" s="12">
        <v>7</v>
      </c>
      <c r="J59" s="59">
        <v>7</v>
      </c>
    </row>
    <row r="60" spans="1:10" s="11" customFormat="1" ht="24.95" customHeight="1" x14ac:dyDescent="0.2">
      <c r="A60" s="12">
        <v>8</v>
      </c>
      <c r="B60" s="12">
        <v>52</v>
      </c>
      <c r="C60" s="44" t="s">
        <v>302</v>
      </c>
      <c r="D60" s="12">
        <v>9</v>
      </c>
      <c r="E60" s="12">
        <v>625</v>
      </c>
      <c r="F60" s="12">
        <v>13</v>
      </c>
      <c r="G60" s="48">
        <v>0.33333333333333331</v>
      </c>
      <c r="H60" s="12" t="s">
        <v>135</v>
      </c>
      <c r="I60" s="12">
        <v>8</v>
      </c>
      <c r="J60" s="59">
        <v>8</v>
      </c>
    </row>
    <row r="61" spans="1:10" s="11" customFormat="1" ht="24.95" customHeight="1" x14ac:dyDescent="0.2">
      <c r="A61" s="12">
        <v>9</v>
      </c>
      <c r="B61" s="12">
        <v>57</v>
      </c>
      <c r="C61" s="44" t="s">
        <v>284</v>
      </c>
      <c r="D61" s="12">
        <v>9</v>
      </c>
      <c r="E61" s="12">
        <v>574</v>
      </c>
      <c r="F61" s="12">
        <v>11</v>
      </c>
      <c r="G61" s="48">
        <v>15.333333333333334</v>
      </c>
      <c r="H61" s="12" t="s">
        <v>135</v>
      </c>
      <c r="I61" s="12">
        <v>9</v>
      </c>
      <c r="J61" s="59">
        <v>9</v>
      </c>
    </row>
    <row r="62" spans="1:10" s="11" customFormat="1" ht="24.95" customHeight="1" x14ac:dyDescent="0.2">
      <c r="A62" s="12">
        <v>10</v>
      </c>
      <c r="B62" s="12">
        <v>48</v>
      </c>
      <c r="C62" s="44" t="s">
        <v>200</v>
      </c>
      <c r="D62" s="12">
        <v>6</v>
      </c>
      <c r="E62" s="12">
        <v>460</v>
      </c>
      <c r="F62" s="12">
        <v>9</v>
      </c>
      <c r="G62" s="48">
        <v>9.3333333333333339</v>
      </c>
      <c r="H62" s="12" t="s">
        <v>135</v>
      </c>
      <c r="I62" s="12">
        <v>10</v>
      </c>
      <c r="J62" s="59">
        <v>10</v>
      </c>
    </row>
    <row r="63" spans="1:10" s="11" customFormat="1" ht="24.95" customHeight="1" x14ac:dyDescent="0.2">
      <c r="A63" s="12">
        <v>11</v>
      </c>
      <c r="B63" s="12">
        <v>49</v>
      </c>
      <c r="C63" s="44" t="s">
        <v>101</v>
      </c>
      <c r="D63" s="12">
        <v>7</v>
      </c>
      <c r="E63" s="12">
        <v>423</v>
      </c>
      <c r="F63" s="12">
        <v>8</v>
      </c>
      <c r="G63" s="48">
        <v>13</v>
      </c>
      <c r="H63" s="12" t="s">
        <v>135</v>
      </c>
      <c r="I63" s="12">
        <v>11</v>
      </c>
      <c r="J63" s="59">
        <v>11</v>
      </c>
    </row>
    <row r="64" spans="1:10" s="11" customFormat="1" ht="24.95" customHeight="1" x14ac:dyDescent="0.2">
      <c r="A64" s="12">
        <v>12</v>
      </c>
      <c r="B64" s="12">
        <v>47</v>
      </c>
      <c r="C64" s="44" t="s">
        <v>291</v>
      </c>
      <c r="D64" s="12">
        <v>8</v>
      </c>
      <c r="E64" s="12">
        <v>235</v>
      </c>
      <c r="F64" s="12">
        <v>4</v>
      </c>
      <c r="G64" s="48">
        <v>14.333333333333334</v>
      </c>
      <c r="H64" s="12" t="s">
        <v>135</v>
      </c>
      <c r="I64" s="12">
        <v>12</v>
      </c>
      <c r="J64" s="59">
        <v>12</v>
      </c>
    </row>
    <row r="65" spans="1:10" s="11" customFormat="1" ht="24.95" customHeight="1" x14ac:dyDescent="0.2">
      <c r="A65" s="12">
        <v>13</v>
      </c>
      <c r="B65" s="12">
        <v>55</v>
      </c>
      <c r="C65" s="44" t="s">
        <v>166</v>
      </c>
      <c r="D65" s="12">
        <v>6</v>
      </c>
      <c r="E65" s="12">
        <v>233</v>
      </c>
      <c r="F65" s="12">
        <v>4</v>
      </c>
      <c r="G65" s="48">
        <v>13.666666666666666</v>
      </c>
      <c r="H65" s="12" t="s">
        <v>135</v>
      </c>
      <c r="I65" s="12">
        <v>13</v>
      </c>
      <c r="J65" s="59">
        <v>13</v>
      </c>
    </row>
    <row r="66" spans="1:10" s="11" customFormat="1" ht="24.95" customHeight="1" x14ac:dyDescent="0.2">
      <c r="A66" s="12">
        <v>14</v>
      </c>
      <c r="B66" s="12">
        <v>58</v>
      </c>
      <c r="C66" s="44" t="s">
        <v>186</v>
      </c>
      <c r="D66" s="12">
        <v>1</v>
      </c>
      <c r="E66" s="12">
        <v>7</v>
      </c>
      <c r="F66" s="12">
        <v>0</v>
      </c>
      <c r="G66" s="48">
        <v>2.3333333333333335</v>
      </c>
      <c r="H66" s="12" t="s">
        <v>135</v>
      </c>
      <c r="I66" s="12">
        <v>14</v>
      </c>
      <c r="J66" s="59">
        <v>14</v>
      </c>
    </row>
    <row r="67" spans="1:10" ht="72.75" customHeight="1" x14ac:dyDescent="0.2">
      <c r="A67" s="77"/>
      <c r="B67" s="198" t="s">
        <v>252</v>
      </c>
      <c r="C67" s="199"/>
      <c r="D67" s="199"/>
      <c r="E67" s="200"/>
      <c r="F67" s="201" t="s">
        <v>142</v>
      </c>
      <c r="G67" s="202"/>
      <c r="H67" s="202"/>
      <c r="I67" s="202"/>
      <c r="J67" s="203"/>
    </row>
    <row r="68" spans="1:10" ht="27" customHeight="1" x14ac:dyDescent="0.2">
      <c r="A68" s="204" t="s">
        <v>114</v>
      </c>
      <c r="B68" s="206" t="s">
        <v>2</v>
      </c>
      <c r="C68" s="207" t="s">
        <v>23</v>
      </c>
      <c r="D68" s="206" t="s">
        <v>19</v>
      </c>
      <c r="E68" s="209" t="s">
        <v>24</v>
      </c>
      <c r="F68" s="2" t="s">
        <v>16</v>
      </c>
      <c r="G68" s="46"/>
      <c r="H68" s="204" t="s">
        <v>108</v>
      </c>
      <c r="I68" s="204" t="s">
        <v>115</v>
      </c>
      <c r="J68" s="206" t="s">
        <v>25</v>
      </c>
    </row>
    <row r="69" spans="1:10" ht="20.25" customHeight="1" x14ac:dyDescent="0.2">
      <c r="A69" s="205"/>
      <c r="B69" s="205"/>
      <c r="C69" s="208"/>
      <c r="D69" s="205"/>
      <c r="E69" s="210"/>
      <c r="F69" s="6" t="s">
        <v>17</v>
      </c>
      <c r="G69" s="47" t="s">
        <v>18</v>
      </c>
      <c r="H69" s="205"/>
      <c r="I69" s="205"/>
      <c r="J69" s="205"/>
    </row>
    <row r="70" spans="1:10" s="11" customFormat="1" ht="24.95" customHeight="1" x14ac:dyDescent="0.2">
      <c r="A70" s="12">
        <v>1</v>
      </c>
      <c r="B70" s="12">
        <v>69</v>
      </c>
      <c r="C70" s="44" t="s">
        <v>107</v>
      </c>
      <c r="D70" s="12">
        <v>38</v>
      </c>
      <c r="E70" s="12">
        <v>2789</v>
      </c>
      <c r="F70" s="12">
        <v>58</v>
      </c>
      <c r="G70" s="48">
        <v>1.6666666666666667</v>
      </c>
      <c r="H70" s="12" t="s">
        <v>135</v>
      </c>
      <c r="I70" s="12">
        <v>1</v>
      </c>
      <c r="J70" s="59">
        <v>1</v>
      </c>
    </row>
    <row r="71" spans="1:10" s="11" customFormat="1" ht="24.95" customHeight="1" x14ac:dyDescent="0.2">
      <c r="A71" s="12">
        <v>2</v>
      </c>
      <c r="B71" s="12">
        <v>62</v>
      </c>
      <c r="C71" s="44" t="s">
        <v>293</v>
      </c>
      <c r="D71" s="12">
        <v>18</v>
      </c>
      <c r="E71" s="12">
        <v>1386</v>
      </c>
      <c r="F71" s="12">
        <v>28</v>
      </c>
      <c r="G71" s="48">
        <v>14</v>
      </c>
      <c r="H71" s="12" t="s">
        <v>135</v>
      </c>
      <c r="I71" s="12">
        <v>2</v>
      </c>
      <c r="J71" s="59">
        <v>2</v>
      </c>
    </row>
    <row r="72" spans="1:10" s="11" customFormat="1" ht="24.95" customHeight="1" x14ac:dyDescent="0.2">
      <c r="A72" s="12">
        <v>3</v>
      </c>
      <c r="B72" s="12">
        <v>71</v>
      </c>
      <c r="C72" s="44" t="s">
        <v>103</v>
      </c>
      <c r="D72" s="12">
        <v>23</v>
      </c>
      <c r="E72" s="12">
        <v>1208</v>
      </c>
      <c r="F72" s="12">
        <v>25</v>
      </c>
      <c r="G72" s="48">
        <v>2.6666666666666665</v>
      </c>
      <c r="H72" s="12" t="s">
        <v>135</v>
      </c>
      <c r="I72" s="12">
        <v>3</v>
      </c>
      <c r="J72" s="59">
        <v>3</v>
      </c>
    </row>
    <row r="73" spans="1:10" s="11" customFormat="1" ht="24.95" customHeight="1" x14ac:dyDescent="0.2">
      <c r="A73" s="12">
        <v>4</v>
      </c>
      <c r="B73" s="12">
        <v>75</v>
      </c>
      <c r="C73" s="44" t="s">
        <v>201</v>
      </c>
      <c r="D73" s="12">
        <v>9</v>
      </c>
      <c r="E73" s="12">
        <v>1004</v>
      </c>
      <c r="F73" s="12">
        <v>20</v>
      </c>
      <c r="G73" s="48">
        <v>14.666666666666666</v>
      </c>
      <c r="H73" s="12" t="s">
        <v>135</v>
      </c>
      <c r="I73" s="12">
        <v>4</v>
      </c>
      <c r="J73" s="59">
        <v>4</v>
      </c>
    </row>
    <row r="74" spans="1:10" s="11" customFormat="1" ht="24.95" customHeight="1" x14ac:dyDescent="0.2">
      <c r="A74" s="12">
        <v>5</v>
      </c>
      <c r="B74" s="12">
        <v>67</v>
      </c>
      <c r="C74" s="44" t="s">
        <v>312</v>
      </c>
      <c r="D74" s="12">
        <v>17</v>
      </c>
      <c r="E74" s="12">
        <v>950</v>
      </c>
      <c r="F74" s="12">
        <v>19</v>
      </c>
      <c r="G74" s="48">
        <v>12.666666666666666</v>
      </c>
      <c r="H74" s="12" t="s">
        <v>135</v>
      </c>
      <c r="I74" s="12">
        <v>5</v>
      </c>
      <c r="J74" s="59">
        <v>5</v>
      </c>
    </row>
    <row r="75" spans="1:10" s="11" customFormat="1" ht="24.95" customHeight="1" x14ac:dyDescent="0.2">
      <c r="A75" s="12">
        <v>6</v>
      </c>
      <c r="B75" s="12">
        <v>72</v>
      </c>
      <c r="C75" s="44" t="s">
        <v>283</v>
      </c>
      <c r="D75" s="12">
        <v>17</v>
      </c>
      <c r="E75" s="12">
        <v>879</v>
      </c>
      <c r="F75" s="12">
        <v>18</v>
      </c>
      <c r="G75" s="48">
        <v>5</v>
      </c>
      <c r="H75" s="12" t="s">
        <v>135</v>
      </c>
      <c r="I75" s="12">
        <v>6</v>
      </c>
      <c r="J75" s="59">
        <v>6</v>
      </c>
    </row>
    <row r="76" spans="1:10" s="11" customFormat="1" ht="24.95" customHeight="1" x14ac:dyDescent="0.2">
      <c r="A76" s="12">
        <v>7</v>
      </c>
      <c r="B76" s="12">
        <v>74</v>
      </c>
      <c r="C76" s="44" t="s">
        <v>155</v>
      </c>
      <c r="D76" s="12">
        <v>15</v>
      </c>
      <c r="E76" s="12">
        <v>784</v>
      </c>
      <c r="F76" s="12">
        <v>16</v>
      </c>
      <c r="G76" s="48">
        <v>5.333333333333333</v>
      </c>
      <c r="H76" s="12" t="s">
        <v>135</v>
      </c>
      <c r="I76" s="12">
        <v>7</v>
      </c>
      <c r="J76" s="59">
        <v>7</v>
      </c>
    </row>
    <row r="77" spans="1:10" s="11" customFormat="1" ht="24.95" customHeight="1" x14ac:dyDescent="0.2">
      <c r="A77" s="12">
        <v>8</v>
      </c>
      <c r="B77" s="12">
        <v>65</v>
      </c>
      <c r="C77" s="44" t="s">
        <v>202</v>
      </c>
      <c r="D77" s="12">
        <v>16</v>
      </c>
      <c r="E77" s="12">
        <v>660</v>
      </c>
      <c r="F77" s="12">
        <v>13</v>
      </c>
      <c r="G77" s="48">
        <v>12</v>
      </c>
      <c r="H77" s="12" t="s">
        <v>135</v>
      </c>
      <c r="I77" s="12">
        <v>8</v>
      </c>
      <c r="J77" s="59">
        <v>8</v>
      </c>
    </row>
    <row r="78" spans="1:10" s="11" customFormat="1" ht="24.95" customHeight="1" x14ac:dyDescent="0.2">
      <c r="A78" s="12">
        <v>9</v>
      </c>
      <c r="B78" s="12">
        <v>66</v>
      </c>
      <c r="C78" s="44" t="s">
        <v>285</v>
      </c>
      <c r="D78" s="12">
        <v>20</v>
      </c>
      <c r="E78" s="12">
        <v>574</v>
      </c>
      <c r="F78" s="12">
        <v>11</v>
      </c>
      <c r="G78" s="48">
        <v>15.333333333333334</v>
      </c>
      <c r="H78" s="12" t="s">
        <v>135</v>
      </c>
      <c r="I78" s="12">
        <v>9</v>
      </c>
      <c r="J78" s="59">
        <v>9</v>
      </c>
    </row>
    <row r="79" spans="1:10" s="11" customFormat="1" ht="24.95" customHeight="1" x14ac:dyDescent="0.2">
      <c r="A79" s="12">
        <v>10</v>
      </c>
      <c r="B79" s="12">
        <v>64</v>
      </c>
      <c r="C79" s="44" t="s">
        <v>287</v>
      </c>
      <c r="D79" s="12">
        <v>20</v>
      </c>
      <c r="E79" s="12">
        <v>458</v>
      </c>
      <c r="F79" s="12">
        <v>9</v>
      </c>
      <c r="G79" s="48">
        <v>8.6666666666666661</v>
      </c>
      <c r="H79" s="12" t="s">
        <v>135</v>
      </c>
      <c r="I79" s="12">
        <v>10</v>
      </c>
      <c r="J79" s="59">
        <v>10</v>
      </c>
    </row>
    <row r="80" spans="1:10" s="11" customFormat="1" ht="24.95" customHeight="1" x14ac:dyDescent="0.2">
      <c r="A80" s="12">
        <v>11</v>
      </c>
      <c r="B80" s="12">
        <v>61</v>
      </c>
      <c r="C80" s="44" t="s">
        <v>286</v>
      </c>
      <c r="D80" s="12">
        <v>8</v>
      </c>
      <c r="E80" s="12">
        <v>295</v>
      </c>
      <c r="F80" s="12">
        <v>6</v>
      </c>
      <c r="G80" s="48">
        <v>2.3333333333333335</v>
      </c>
      <c r="H80" s="12" t="s">
        <v>135</v>
      </c>
      <c r="I80" s="12">
        <v>11</v>
      </c>
      <c r="J80" s="59">
        <v>11</v>
      </c>
    </row>
    <row r="81" spans="1:10" s="11" customFormat="1" ht="24.95" customHeight="1" x14ac:dyDescent="0.2">
      <c r="A81" s="12">
        <v>12</v>
      </c>
      <c r="B81" s="12">
        <v>68</v>
      </c>
      <c r="C81" s="44" t="s">
        <v>282</v>
      </c>
      <c r="D81" s="12">
        <v>18</v>
      </c>
      <c r="E81" s="12">
        <v>255</v>
      </c>
      <c r="F81" s="12">
        <v>5</v>
      </c>
      <c r="G81" s="48">
        <v>5</v>
      </c>
      <c r="H81" s="12" t="s">
        <v>135</v>
      </c>
      <c r="I81" s="12">
        <v>12</v>
      </c>
      <c r="J81" s="59">
        <v>12</v>
      </c>
    </row>
    <row r="82" spans="1:10" s="11" customFormat="1" ht="24.95" customHeight="1" x14ac:dyDescent="0.2">
      <c r="A82" s="12">
        <v>13</v>
      </c>
      <c r="B82" s="12">
        <v>73</v>
      </c>
      <c r="C82" s="44" t="s">
        <v>269</v>
      </c>
      <c r="D82" s="12">
        <v>9</v>
      </c>
      <c r="E82" s="12">
        <v>97</v>
      </c>
      <c r="F82" s="12">
        <v>2</v>
      </c>
      <c r="G82" s="48">
        <v>0.33333333333333331</v>
      </c>
      <c r="H82" s="12" t="s">
        <v>135</v>
      </c>
      <c r="I82" s="12">
        <v>13</v>
      </c>
      <c r="J82" s="59">
        <v>13</v>
      </c>
    </row>
    <row r="83" spans="1:10" ht="72.75" customHeight="1" x14ac:dyDescent="0.2">
      <c r="A83" s="77"/>
      <c r="B83" s="198" t="s">
        <v>252</v>
      </c>
      <c r="C83" s="199"/>
      <c r="D83" s="199"/>
      <c r="E83" s="200"/>
      <c r="F83" s="201" t="s">
        <v>143</v>
      </c>
      <c r="G83" s="202"/>
      <c r="H83" s="202"/>
      <c r="I83" s="202"/>
      <c r="J83" s="203"/>
    </row>
    <row r="84" spans="1:10" ht="27" customHeight="1" x14ac:dyDescent="0.2">
      <c r="A84" s="204" t="s">
        <v>114</v>
      </c>
      <c r="B84" s="206" t="s">
        <v>2</v>
      </c>
      <c r="C84" s="207" t="s">
        <v>23</v>
      </c>
      <c r="D84" s="206" t="s">
        <v>19</v>
      </c>
      <c r="E84" s="209" t="s">
        <v>24</v>
      </c>
      <c r="F84" s="2" t="s">
        <v>16</v>
      </c>
      <c r="G84" s="46"/>
      <c r="H84" s="204" t="s">
        <v>108</v>
      </c>
      <c r="I84" s="204" t="s">
        <v>115</v>
      </c>
      <c r="J84" s="206" t="s">
        <v>25</v>
      </c>
    </row>
    <row r="85" spans="1:10" ht="20.25" customHeight="1" x14ac:dyDescent="0.2">
      <c r="A85" s="205"/>
      <c r="B85" s="205"/>
      <c r="C85" s="208"/>
      <c r="D85" s="205"/>
      <c r="E85" s="210"/>
      <c r="F85" s="6" t="s">
        <v>17</v>
      </c>
      <c r="G85" s="47" t="s">
        <v>18</v>
      </c>
      <c r="H85" s="205"/>
      <c r="I85" s="205"/>
      <c r="J85" s="205"/>
    </row>
    <row r="86" spans="1:10" s="11" customFormat="1" ht="24.95" customHeight="1" x14ac:dyDescent="0.2">
      <c r="A86" s="12">
        <v>1</v>
      </c>
      <c r="B86" s="12">
        <v>89</v>
      </c>
      <c r="C86" s="44" t="s">
        <v>296</v>
      </c>
      <c r="D86" s="12">
        <v>30</v>
      </c>
      <c r="E86" s="12">
        <v>2386</v>
      </c>
      <c r="F86" s="12">
        <v>49</v>
      </c>
      <c r="G86" s="48">
        <v>11.333333333333334</v>
      </c>
      <c r="H86" s="12" t="s">
        <v>135</v>
      </c>
      <c r="I86" s="12">
        <v>1</v>
      </c>
      <c r="J86" s="59">
        <v>1</v>
      </c>
    </row>
    <row r="87" spans="1:10" s="11" customFormat="1" ht="24.95" customHeight="1" x14ac:dyDescent="0.2">
      <c r="A87" s="12">
        <v>2</v>
      </c>
      <c r="B87" s="12">
        <v>83</v>
      </c>
      <c r="C87" s="44" t="s">
        <v>181</v>
      </c>
      <c r="D87" s="12">
        <v>17</v>
      </c>
      <c r="E87" s="12">
        <v>832</v>
      </c>
      <c r="F87" s="12">
        <v>17</v>
      </c>
      <c r="G87" s="48">
        <v>5.333333333333333</v>
      </c>
      <c r="H87" s="12" t="s">
        <v>135</v>
      </c>
      <c r="I87" s="12">
        <v>2</v>
      </c>
      <c r="J87" s="59">
        <v>2</v>
      </c>
    </row>
    <row r="88" spans="1:10" s="11" customFormat="1" ht="24.95" customHeight="1" x14ac:dyDescent="0.2">
      <c r="A88" s="12">
        <v>3</v>
      </c>
      <c r="B88" s="12">
        <v>77</v>
      </c>
      <c r="C88" s="44" t="s">
        <v>280</v>
      </c>
      <c r="D88" s="12">
        <v>25</v>
      </c>
      <c r="E88" s="12">
        <v>806</v>
      </c>
      <c r="F88" s="12">
        <v>16</v>
      </c>
      <c r="G88" s="48">
        <v>12.666666666666666</v>
      </c>
      <c r="H88" s="12" t="s">
        <v>135</v>
      </c>
      <c r="I88" s="12">
        <v>3</v>
      </c>
      <c r="J88" s="59">
        <v>3</v>
      </c>
    </row>
    <row r="89" spans="1:10" s="11" customFormat="1" ht="24.95" customHeight="1" x14ac:dyDescent="0.2">
      <c r="A89" s="12">
        <v>4</v>
      </c>
      <c r="B89" s="12">
        <v>80</v>
      </c>
      <c r="C89" s="44" t="s">
        <v>303</v>
      </c>
      <c r="D89" s="12">
        <v>23</v>
      </c>
      <c r="E89" s="12">
        <v>773</v>
      </c>
      <c r="F89" s="12">
        <v>16</v>
      </c>
      <c r="G89" s="48">
        <v>1.6666666666666667</v>
      </c>
      <c r="H89" s="12" t="s">
        <v>135</v>
      </c>
      <c r="I89" s="12">
        <v>4</v>
      </c>
      <c r="J89" s="59">
        <v>4</v>
      </c>
    </row>
    <row r="90" spans="1:10" s="11" customFormat="1" ht="24.95" customHeight="1" x14ac:dyDescent="0.2">
      <c r="A90" s="12">
        <v>5</v>
      </c>
      <c r="B90" s="12">
        <v>81</v>
      </c>
      <c r="C90" s="44" t="s">
        <v>99</v>
      </c>
      <c r="D90" s="12">
        <v>10</v>
      </c>
      <c r="E90" s="12">
        <v>764</v>
      </c>
      <c r="F90" s="12">
        <v>15</v>
      </c>
      <c r="G90" s="48">
        <v>14.666666666666666</v>
      </c>
      <c r="H90" s="12" t="s">
        <v>135</v>
      </c>
      <c r="I90" s="12">
        <v>5</v>
      </c>
      <c r="J90" s="59">
        <v>5</v>
      </c>
    </row>
    <row r="91" spans="1:10" s="11" customFormat="1" ht="24.95" customHeight="1" x14ac:dyDescent="0.2">
      <c r="A91" s="12">
        <v>6</v>
      </c>
      <c r="B91" s="12">
        <v>87</v>
      </c>
      <c r="C91" s="44" t="s">
        <v>165</v>
      </c>
      <c r="D91" s="12">
        <v>15</v>
      </c>
      <c r="E91" s="12">
        <v>706</v>
      </c>
      <c r="F91" s="12">
        <v>14</v>
      </c>
      <c r="G91" s="48">
        <v>11.333333333333334</v>
      </c>
      <c r="H91" s="12" t="s">
        <v>135</v>
      </c>
      <c r="I91" s="12">
        <v>6</v>
      </c>
      <c r="J91" s="59">
        <v>6</v>
      </c>
    </row>
    <row r="92" spans="1:10" s="11" customFormat="1" ht="24.95" customHeight="1" x14ac:dyDescent="0.2">
      <c r="A92" s="12">
        <v>7</v>
      </c>
      <c r="B92" s="12">
        <v>90</v>
      </c>
      <c r="C92" s="44" t="s">
        <v>152</v>
      </c>
      <c r="D92" s="12">
        <v>22</v>
      </c>
      <c r="E92" s="12">
        <v>592</v>
      </c>
      <c r="F92" s="12">
        <v>12</v>
      </c>
      <c r="G92" s="48">
        <v>5.333333333333333</v>
      </c>
      <c r="H92" s="12" t="s">
        <v>135</v>
      </c>
      <c r="I92" s="12">
        <v>7</v>
      </c>
      <c r="J92" s="59">
        <v>7</v>
      </c>
    </row>
    <row r="93" spans="1:10" s="11" customFormat="1" ht="24.95" customHeight="1" x14ac:dyDescent="0.2">
      <c r="A93" s="12">
        <v>8</v>
      </c>
      <c r="B93" s="12">
        <v>86</v>
      </c>
      <c r="C93" s="44" t="s">
        <v>299</v>
      </c>
      <c r="D93" s="12">
        <v>21</v>
      </c>
      <c r="E93" s="12">
        <v>563</v>
      </c>
      <c r="F93" s="12">
        <v>11</v>
      </c>
      <c r="G93" s="48">
        <v>11.666666666666666</v>
      </c>
      <c r="H93" s="12" t="s">
        <v>135</v>
      </c>
      <c r="I93" s="12">
        <v>8</v>
      </c>
      <c r="J93" s="59">
        <v>8</v>
      </c>
    </row>
    <row r="94" spans="1:10" s="11" customFormat="1" ht="24.95" customHeight="1" x14ac:dyDescent="0.2">
      <c r="A94" s="12">
        <v>9</v>
      </c>
      <c r="B94" s="12">
        <v>84</v>
      </c>
      <c r="C94" s="44" t="s">
        <v>176</v>
      </c>
      <c r="D94" s="12">
        <v>25</v>
      </c>
      <c r="E94" s="12">
        <v>556</v>
      </c>
      <c r="F94" s="12">
        <v>11</v>
      </c>
      <c r="G94" s="48">
        <v>9.3333333333333339</v>
      </c>
      <c r="H94" s="12" t="s">
        <v>135</v>
      </c>
      <c r="I94" s="12">
        <v>9</v>
      </c>
      <c r="J94" s="59">
        <v>9</v>
      </c>
    </row>
    <row r="95" spans="1:10" s="11" customFormat="1" ht="24.95" customHeight="1" x14ac:dyDescent="0.2">
      <c r="A95" s="12">
        <v>10</v>
      </c>
      <c r="B95" s="12">
        <v>76</v>
      </c>
      <c r="C95" s="44" t="s">
        <v>150</v>
      </c>
      <c r="D95" s="12">
        <v>8</v>
      </c>
      <c r="E95" s="12">
        <v>378</v>
      </c>
      <c r="F95" s="12">
        <v>7</v>
      </c>
      <c r="G95" s="48">
        <v>14</v>
      </c>
      <c r="H95" s="12" t="s">
        <v>135</v>
      </c>
      <c r="I95" s="12">
        <v>10</v>
      </c>
      <c r="J95" s="59">
        <v>10</v>
      </c>
    </row>
    <row r="96" spans="1:10" s="11" customFormat="1" ht="24.95" customHeight="1" x14ac:dyDescent="0.2">
      <c r="A96" s="12">
        <v>11</v>
      </c>
      <c r="B96" s="12">
        <v>79</v>
      </c>
      <c r="C96" s="44" t="s">
        <v>100</v>
      </c>
      <c r="D96" s="12">
        <v>19</v>
      </c>
      <c r="E96" s="12">
        <v>341</v>
      </c>
      <c r="F96" s="12">
        <v>7</v>
      </c>
      <c r="G96" s="48">
        <v>1.6666666666666667</v>
      </c>
      <c r="H96" s="12" t="s">
        <v>135</v>
      </c>
      <c r="I96" s="12">
        <v>11</v>
      </c>
      <c r="J96" s="59">
        <v>11</v>
      </c>
    </row>
    <row r="97" spans="1:10" s="11" customFormat="1" ht="24.95" customHeight="1" x14ac:dyDescent="0.2">
      <c r="A97" s="12">
        <v>12</v>
      </c>
      <c r="B97" s="12">
        <v>88</v>
      </c>
      <c r="C97" s="44" t="s">
        <v>273</v>
      </c>
      <c r="D97" s="12">
        <v>18</v>
      </c>
      <c r="E97" s="12">
        <v>335</v>
      </c>
      <c r="F97" s="12">
        <v>6</v>
      </c>
      <c r="G97" s="48">
        <v>15.666666666666666</v>
      </c>
      <c r="H97" s="12" t="s">
        <v>135</v>
      </c>
      <c r="I97" s="12">
        <v>12</v>
      </c>
      <c r="J97" s="59">
        <v>12</v>
      </c>
    </row>
    <row r="98" spans="1:10" s="11" customFormat="1" ht="24.95" customHeight="1" x14ac:dyDescent="0.2">
      <c r="A98" s="12">
        <v>13</v>
      </c>
      <c r="B98" s="12">
        <v>82</v>
      </c>
      <c r="C98" s="44" t="s">
        <v>106</v>
      </c>
      <c r="D98" s="12">
        <v>11</v>
      </c>
      <c r="E98" s="12">
        <v>273</v>
      </c>
      <c r="F98" s="12">
        <v>5</v>
      </c>
      <c r="G98" s="48">
        <v>11</v>
      </c>
      <c r="H98" s="12" t="s">
        <v>135</v>
      </c>
      <c r="I98" s="12">
        <v>13</v>
      </c>
      <c r="J98" s="59">
        <v>13</v>
      </c>
    </row>
    <row r="99" spans="1:10" s="11" customFormat="1" ht="24.95" customHeight="1" x14ac:dyDescent="0.2">
      <c r="A99" s="12">
        <v>14</v>
      </c>
      <c r="B99" s="12">
        <v>78</v>
      </c>
      <c r="C99" s="44" t="s">
        <v>292</v>
      </c>
      <c r="D99" s="12">
        <v>8</v>
      </c>
      <c r="E99" s="12">
        <v>175</v>
      </c>
      <c r="F99" s="12">
        <v>3</v>
      </c>
      <c r="G99" s="48">
        <v>10.333333333333334</v>
      </c>
      <c r="H99" s="12" t="s">
        <v>135</v>
      </c>
      <c r="I99" s="12">
        <v>14</v>
      </c>
      <c r="J99" s="59">
        <v>14</v>
      </c>
    </row>
    <row r="100" spans="1:10" ht="72.75" customHeight="1" x14ac:dyDescent="0.2">
      <c r="A100" s="77"/>
      <c r="B100" s="198" t="s">
        <v>252</v>
      </c>
      <c r="C100" s="199"/>
      <c r="D100" s="199"/>
      <c r="E100" s="200"/>
      <c r="F100" s="201" t="s">
        <v>192</v>
      </c>
      <c r="G100" s="202"/>
      <c r="H100" s="202"/>
      <c r="I100" s="202"/>
      <c r="J100" s="203"/>
    </row>
    <row r="101" spans="1:10" ht="27" customHeight="1" x14ac:dyDescent="0.2">
      <c r="A101" s="204" t="s">
        <v>114</v>
      </c>
      <c r="B101" s="206" t="s">
        <v>2</v>
      </c>
      <c r="C101" s="207" t="s">
        <v>23</v>
      </c>
      <c r="D101" s="206" t="s">
        <v>19</v>
      </c>
      <c r="E101" s="209" t="s">
        <v>24</v>
      </c>
      <c r="F101" s="2" t="s">
        <v>16</v>
      </c>
      <c r="G101" s="46"/>
      <c r="H101" s="204" t="s">
        <v>108</v>
      </c>
      <c r="I101" s="204" t="s">
        <v>115</v>
      </c>
      <c r="J101" s="206" t="s">
        <v>25</v>
      </c>
    </row>
    <row r="102" spans="1:10" ht="20.25" customHeight="1" x14ac:dyDescent="0.2">
      <c r="A102" s="205"/>
      <c r="B102" s="205"/>
      <c r="C102" s="208"/>
      <c r="D102" s="205"/>
      <c r="E102" s="210"/>
      <c r="F102" s="6" t="s">
        <v>17</v>
      </c>
      <c r="G102" s="47" t="s">
        <v>18</v>
      </c>
      <c r="H102" s="205"/>
      <c r="I102" s="205"/>
      <c r="J102" s="205"/>
    </row>
    <row r="103" spans="1:10" s="11" customFormat="1" ht="24.95" customHeight="1" x14ac:dyDescent="0.2">
      <c r="A103" s="12">
        <v>1</v>
      </c>
      <c r="B103" s="12">
        <v>94</v>
      </c>
      <c r="C103" s="44" t="s">
        <v>97</v>
      </c>
      <c r="D103" s="12">
        <v>25</v>
      </c>
      <c r="E103" s="12">
        <v>1295</v>
      </c>
      <c r="F103" s="12">
        <v>26</v>
      </c>
      <c r="G103" s="48">
        <v>15.666666666666666</v>
      </c>
      <c r="H103" s="12" t="s">
        <v>135</v>
      </c>
      <c r="I103" s="12">
        <v>1</v>
      </c>
      <c r="J103" s="59">
        <v>1</v>
      </c>
    </row>
    <row r="104" spans="1:10" s="11" customFormat="1" ht="24.95" customHeight="1" x14ac:dyDescent="0.2">
      <c r="A104" s="12">
        <v>2</v>
      </c>
      <c r="B104" s="12">
        <v>96</v>
      </c>
      <c r="C104" s="44" t="s">
        <v>164</v>
      </c>
      <c r="D104" s="12">
        <v>27</v>
      </c>
      <c r="E104" s="12">
        <v>962</v>
      </c>
      <c r="F104" s="12">
        <v>20</v>
      </c>
      <c r="G104" s="48">
        <v>0.66666666666666663</v>
      </c>
      <c r="H104" s="12" t="s">
        <v>135</v>
      </c>
      <c r="I104" s="12">
        <v>2</v>
      </c>
      <c r="J104" s="59">
        <v>2</v>
      </c>
    </row>
    <row r="105" spans="1:10" s="11" customFormat="1" ht="24.95" customHeight="1" x14ac:dyDescent="0.2">
      <c r="A105" s="12">
        <v>3</v>
      </c>
      <c r="B105" s="12">
        <v>100</v>
      </c>
      <c r="C105" s="44" t="s">
        <v>162</v>
      </c>
      <c r="D105" s="12">
        <v>32</v>
      </c>
      <c r="E105" s="12">
        <v>870</v>
      </c>
      <c r="F105" s="12">
        <v>18</v>
      </c>
      <c r="G105" s="48">
        <v>2</v>
      </c>
      <c r="H105" s="12" t="s">
        <v>135</v>
      </c>
      <c r="I105" s="12">
        <v>3</v>
      </c>
      <c r="J105" s="59">
        <v>3</v>
      </c>
    </row>
    <row r="106" spans="1:10" s="11" customFormat="1" ht="24.95" customHeight="1" x14ac:dyDescent="0.2">
      <c r="A106" s="12">
        <v>4</v>
      </c>
      <c r="B106" s="12">
        <v>92</v>
      </c>
      <c r="C106" s="44" t="s">
        <v>154</v>
      </c>
      <c r="D106" s="12">
        <v>22</v>
      </c>
      <c r="E106" s="12">
        <v>821</v>
      </c>
      <c r="F106" s="12">
        <v>17</v>
      </c>
      <c r="G106" s="48">
        <v>1.6666666666666667</v>
      </c>
      <c r="H106" s="12" t="s">
        <v>135</v>
      </c>
      <c r="I106" s="12">
        <v>4</v>
      </c>
      <c r="J106" s="59">
        <v>4</v>
      </c>
    </row>
    <row r="107" spans="1:10" s="11" customFormat="1" ht="24.95" customHeight="1" x14ac:dyDescent="0.2">
      <c r="A107" s="12">
        <v>5</v>
      </c>
      <c r="B107" s="12">
        <v>95</v>
      </c>
      <c r="C107" s="44" t="s">
        <v>211</v>
      </c>
      <c r="D107" s="12">
        <v>7</v>
      </c>
      <c r="E107" s="12">
        <v>609</v>
      </c>
      <c r="F107" s="12">
        <v>12</v>
      </c>
      <c r="G107" s="48">
        <v>11</v>
      </c>
      <c r="H107" s="12" t="s">
        <v>135</v>
      </c>
      <c r="I107" s="12">
        <v>5</v>
      </c>
      <c r="J107" s="59">
        <v>5</v>
      </c>
    </row>
    <row r="108" spans="1:10" s="11" customFormat="1" ht="24.95" customHeight="1" x14ac:dyDescent="0.2">
      <c r="A108" s="12">
        <v>6</v>
      </c>
      <c r="B108" s="12">
        <v>93</v>
      </c>
      <c r="C108" s="44" t="s">
        <v>203</v>
      </c>
      <c r="D108" s="12">
        <v>23</v>
      </c>
      <c r="E108" s="12">
        <v>566</v>
      </c>
      <c r="F108" s="12">
        <v>11</v>
      </c>
      <c r="G108" s="48">
        <v>12.666666666666666</v>
      </c>
      <c r="H108" s="12" t="s">
        <v>135</v>
      </c>
      <c r="I108" s="12">
        <v>6</v>
      </c>
      <c r="J108" s="59">
        <v>6</v>
      </c>
    </row>
    <row r="109" spans="1:10" s="11" customFormat="1" ht="24.95" customHeight="1" x14ac:dyDescent="0.2">
      <c r="A109" s="12">
        <v>7</v>
      </c>
      <c r="B109" s="12">
        <v>101</v>
      </c>
      <c r="C109" s="44" t="s">
        <v>168</v>
      </c>
      <c r="D109" s="12">
        <v>18</v>
      </c>
      <c r="E109" s="12">
        <v>463</v>
      </c>
      <c r="F109" s="12">
        <v>9</v>
      </c>
      <c r="G109" s="48">
        <v>10.333333333333334</v>
      </c>
      <c r="H109" s="12" t="s">
        <v>135</v>
      </c>
      <c r="I109" s="12">
        <v>7</v>
      </c>
      <c r="J109" s="59">
        <v>7</v>
      </c>
    </row>
    <row r="110" spans="1:10" s="11" customFormat="1" ht="24.95" customHeight="1" x14ac:dyDescent="0.2">
      <c r="A110" s="12">
        <v>8</v>
      </c>
      <c r="B110" s="12">
        <v>103</v>
      </c>
      <c r="C110" s="44" t="s">
        <v>159</v>
      </c>
      <c r="D110" s="12">
        <v>16</v>
      </c>
      <c r="E110" s="12">
        <v>310</v>
      </c>
      <c r="F110" s="12">
        <v>6</v>
      </c>
      <c r="G110" s="48">
        <v>7.333333333333333</v>
      </c>
      <c r="H110" s="12" t="s">
        <v>135</v>
      </c>
      <c r="I110" s="12">
        <v>8</v>
      </c>
      <c r="J110" s="59">
        <v>8</v>
      </c>
    </row>
    <row r="111" spans="1:10" s="11" customFormat="1" ht="24.95" customHeight="1" x14ac:dyDescent="0.2">
      <c r="A111" s="12">
        <v>9</v>
      </c>
      <c r="B111" s="12">
        <v>91</v>
      </c>
      <c r="C111" s="44" t="s">
        <v>95</v>
      </c>
      <c r="D111" s="12">
        <v>7</v>
      </c>
      <c r="E111" s="12">
        <v>301</v>
      </c>
      <c r="F111" s="12">
        <v>6</v>
      </c>
      <c r="G111" s="48">
        <v>4.333333333333333</v>
      </c>
      <c r="H111" s="12" t="s">
        <v>135</v>
      </c>
      <c r="I111" s="12">
        <v>9</v>
      </c>
      <c r="J111" s="59">
        <v>9</v>
      </c>
    </row>
    <row r="112" spans="1:10" s="11" customFormat="1" ht="24.95" customHeight="1" x14ac:dyDescent="0.2">
      <c r="A112" s="12">
        <v>10</v>
      </c>
      <c r="B112" s="12">
        <v>99</v>
      </c>
      <c r="C112" s="44" t="s">
        <v>102</v>
      </c>
      <c r="D112" s="12">
        <v>19</v>
      </c>
      <c r="E112" s="12">
        <v>287</v>
      </c>
      <c r="F112" s="12">
        <v>5</v>
      </c>
      <c r="G112" s="48">
        <v>15.666666666666666</v>
      </c>
      <c r="H112" s="12" t="s">
        <v>135</v>
      </c>
      <c r="I112" s="12">
        <v>10</v>
      </c>
      <c r="J112" s="59">
        <v>10</v>
      </c>
    </row>
    <row r="113" spans="1:10" s="11" customFormat="1" ht="24.95" customHeight="1" x14ac:dyDescent="0.2">
      <c r="A113" s="12">
        <v>11</v>
      </c>
      <c r="B113" s="12">
        <v>98</v>
      </c>
      <c r="C113" s="44" t="s">
        <v>212</v>
      </c>
      <c r="D113" s="12">
        <v>18</v>
      </c>
      <c r="E113" s="12">
        <v>250</v>
      </c>
      <c r="F113" s="12">
        <v>5</v>
      </c>
      <c r="G113" s="48">
        <v>3.3333333333333335</v>
      </c>
      <c r="H113" s="12" t="s">
        <v>135</v>
      </c>
      <c r="I113" s="12">
        <v>11</v>
      </c>
      <c r="J113" s="59">
        <v>11</v>
      </c>
    </row>
    <row r="114" spans="1:10" s="11" customFormat="1" ht="24.95" customHeight="1" x14ac:dyDescent="0.2">
      <c r="A114" s="12">
        <v>12</v>
      </c>
      <c r="B114" s="12">
        <v>97</v>
      </c>
      <c r="C114" s="44" t="s">
        <v>276</v>
      </c>
      <c r="D114" s="12">
        <v>13</v>
      </c>
      <c r="E114" s="12">
        <v>177</v>
      </c>
      <c r="F114" s="12">
        <v>3</v>
      </c>
      <c r="G114" s="48">
        <v>11</v>
      </c>
      <c r="H114" s="12" t="s">
        <v>135</v>
      </c>
      <c r="I114" s="12">
        <v>12</v>
      </c>
      <c r="J114" s="59">
        <v>12</v>
      </c>
    </row>
    <row r="115" spans="1:10" s="11" customFormat="1" ht="24.95" customHeight="1" x14ac:dyDescent="0.2">
      <c r="A115" s="12">
        <v>13</v>
      </c>
      <c r="B115" s="12">
        <v>105</v>
      </c>
      <c r="C115" s="44" t="s">
        <v>301</v>
      </c>
      <c r="D115" s="12">
        <v>7</v>
      </c>
      <c r="E115" s="12">
        <v>56</v>
      </c>
      <c r="F115" s="12">
        <v>1</v>
      </c>
      <c r="G115" s="48">
        <v>2.6666666666666665</v>
      </c>
      <c r="H115" s="12" t="s">
        <v>135</v>
      </c>
      <c r="I115" s="12">
        <v>13</v>
      </c>
      <c r="J115" s="59">
        <v>13</v>
      </c>
    </row>
    <row r="116" spans="1:10" ht="72.75" customHeight="1" x14ac:dyDescent="0.2">
      <c r="A116" s="77"/>
      <c r="B116" s="198" t="s">
        <v>252</v>
      </c>
      <c r="C116" s="199"/>
      <c r="D116" s="199"/>
      <c r="E116" s="200"/>
      <c r="F116" s="201" t="s">
        <v>193</v>
      </c>
      <c r="G116" s="202"/>
      <c r="H116" s="202"/>
      <c r="I116" s="202"/>
      <c r="J116" s="203"/>
    </row>
    <row r="117" spans="1:10" ht="27" customHeight="1" x14ac:dyDescent="0.2">
      <c r="A117" s="204" t="s">
        <v>114</v>
      </c>
      <c r="B117" s="206" t="s">
        <v>2</v>
      </c>
      <c r="C117" s="207" t="s">
        <v>23</v>
      </c>
      <c r="D117" s="206" t="s">
        <v>19</v>
      </c>
      <c r="E117" s="209" t="s">
        <v>24</v>
      </c>
      <c r="F117" s="2" t="s">
        <v>16</v>
      </c>
      <c r="G117" s="46"/>
      <c r="H117" s="204" t="s">
        <v>108</v>
      </c>
      <c r="I117" s="204" t="s">
        <v>115</v>
      </c>
      <c r="J117" s="206" t="s">
        <v>25</v>
      </c>
    </row>
    <row r="118" spans="1:10" ht="20.25" customHeight="1" x14ac:dyDescent="0.2">
      <c r="A118" s="205"/>
      <c r="B118" s="205"/>
      <c r="C118" s="208"/>
      <c r="D118" s="205"/>
      <c r="E118" s="210"/>
      <c r="F118" s="6" t="s">
        <v>17</v>
      </c>
      <c r="G118" s="47" t="s">
        <v>18</v>
      </c>
      <c r="H118" s="205"/>
      <c r="I118" s="205"/>
      <c r="J118" s="205"/>
    </row>
    <row r="119" spans="1:10" s="11" customFormat="1" ht="24.95" customHeight="1" x14ac:dyDescent="0.2">
      <c r="A119" s="12">
        <v>1</v>
      </c>
      <c r="B119" s="12">
        <v>117</v>
      </c>
      <c r="C119" s="44" t="s">
        <v>204</v>
      </c>
      <c r="D119" s="12">
        <v>25</v>
      </c>
      <c r="E119" s="12">
        <v>1671</v>
      </c>
      <c r="F119" s="12">
        <v>34</v>
      </c>
      <c r="G119" s="48">
        <v>13</v>
      </c>
      <c r="H119" s="12" t="s">
        <v>135</v>
      </c>
      <c r="I119" s="12">
        <v>1</v>
      </c>
      <c r="J119" s="59">
        <v>1</v>
      </c>
    </row>
    <row r="120" spans="1:10" s="11" customFormat="1" ht="24.95" customHeight="1" x14ac:dyDescent="0.2">
      <c r="A120" s="12">
        <v>2</v>
      </c>
      <c r="B120" s="12">
        <v>119</v>
      </c>
      <c r="C120" s="44" t="s">
        <v>213</v>
      </c>
      <c r="D120" s="12">
        <v>22</v>
      </c>
      <c r="E120" s="12">
        <v>1547</v>
      </c>
      <c r="F120" s="12">
        <v>32</v>
      </c>
      <c r="G120" s="48">
        <v>3.6666666666666665</v>
      </c>
      <c r="H120" s="12" t="s">
        <v>135</v>
      </c>
      <c r="I120" s="12">
        <v>2</v>
      </c>
      <c r="J120" s="59">
        <v>2</v>
      </c>
    </row>
    <row r="121" spans="1:10" s="11" customFormat="1" ht="24.95" customHeight="1" x14ac:dyDescent="0.2">
      <c r="A121" s="12">
        <v>3</v>
      </c>
      <c r="B121" s="12">
        <v>107</v>
      </c>
      <c r="C121" s="44" t="s">
        <v>208</v>
      </c>
      <c r="D121" s="12">
        <v>33</v>
      </c>
      <c r="E121" s="12">
        <v>1195</v>
      </c>
      <c r="F121" s="12">
        <v>24</v>
      </c>
      <c r="G121" s="48">
        <v>14.333333333333334</v>
      </c>
      <c r="H121" s="12" t="s">
        <v>135</v>
      </c>
      <c r="I121" s="12">
        <v>3</v>
      </c>
      <c r="J121" s="59">
        <v>3</v>
      </c>
    </row>
    <row r="122" spans="1:10" s="11" customFormat="1" ht="24.95" customHeight="1" x14ac:dyDescent="0.2">
      <c r="A122" s="12">
        <v>4</v>
      </c>
      <c r="B122" s="12">
        <v>115</v>
      </c>
      <c r="C122" s="44" t="s">
        <v>182</v>
      </c>
      <c r="D122" s="12">
        <v>43</v>
      </c>
      <c r="E122" s="12">
        <v>723</v>
      </c>
      <c r="F122" s="12">
        <v>15</v>
      </c>
      <c r="G122" s="48">
        <v>1</v>
      </c>
      <c r="H122" s="12" t="s">
        <v>135</v>
      </c>
      <c r="I122" s="12">
        <v>4</v>
      </c>
      <c r="J122" s="59">
        <v>4</v>
      </c>
    </row>
    <row r="123" spans="1:10" s="11" customFormat="1" ht="24.95" customHeight="1" x14ac:dyDescent="0.2">
      <c r="A123" s="12">
        <v>5</v>
      </c>
      <c r="B123" s="12">
        <v>113</v>
      </c>
      <c r="C123" s="44" t="s">
        <v>153</v>
      </c>
      <c r="D123" s="12">
        <v>9</v>
      </c>
      <c r="E123" s="12">
        <v>613</v>
      </c>
      <c r="F123" s="12">
        <v>12</v>
      </c>
      <c r="G123" s="48">
        <v>12.333333333333334</v>
      </c>
      <c r="H123" s="12" t="s">
        <v>135</v>
      </c>
      <c r="I123" s="12">
        <v>5</v>
      </c>
      <c r="J123" s="59">
        <v>5</v>
      </c>
    </row>
    <row r="124" spans="1:10" s="11" customFormat="1" ht="24.95" customHeight="1" x14ac:dyDescent="0.2">
      <c r="A124" s="12">
        <v>6</v>
      </c>
      <c r="B124" s="12">
        <v>116</v>
      </c>
      <c r="C124" s="44" t="s">
        <v>275</v>
      </c>
      <c r="D124" s="12">
        <v>27</v>
      </c>
      <c r="E124" s="12">
        <v>596</v>
      </c>
      <c r="F124" s="12">
        <v>12</v>
      </c>
      <c r="G124" s="48">
        <v>6.666666666666667</v>
      </c>
      <c r="H124" s="12" t="s">
        <v>135</v>
      </c>
      <c r="I124" s="12">
        <v>6</v>
      </c>
      <c r="J124" s="59">
        <v>6</v>
      </c>
    </row>
    <row r="125" spans="1:10" s="11" customFormat="1" ht="24.95" customHeight="1" x14ac:dyDescent="0.2">
      <c r="A125" s="12">
        <v>7</v>
      </c>
      <c r="B125" s="12">
        <v>111</v>
      </c>
      <c r="C125" s="44" t="s">
        <v>134</v>
      </c>
      <c r="D125" s="12">
        <v>26</v>
      </c>
      <c r="E125" s="12">
        <v>534</v>
      </c>
      <c r="F125" s="12">
        <v>11</v>
      </c>
      <c r="G125" s="48">
        <v>2</v>
      </c>
      <c r="H125" s="12" t="s">
        <v>135</v>
      </c>
      <c r="I125" s="12">
        <v>7</v>
      </c>
      <c r="J125" s="59">
        <v>7</v>
      </c>
    </row>
    <row r="126" spans="1:10" s="11" customFormat="1" ht="24.95" customHeight="1" x14ac:dyDescent="0.2">
      <c r="A126" s="12">
        <v>8</v>
      </c>
      <c r="B126" s="12">
        <v>118</v>
      </c>
      <c r="C126" s="44" t="s">
        <v>272</v>
      </c>
      <c r="D126" s="12">
        <v>17</v>
      </c>
      <c r="E126" s="12">
        <v>480</v>
      </c>
      <c r="F126" s="12">
        <v>10</v>
      </c>
      <c r="G126" s="48">
        <v>0</v>
      </c>
      <c r="H126" s="12" t="s">
        <v>135</v>
      </c>
      <c r="I126" s="12">
        <v>8</v>
      </c>
      <c r="J126" s="59">
        <v>8</v>
      </c>
    </row>
    <row r="127" spans="1:10" s="11" customFormat="1" ht="24.95" customHeight="1" x14ac:dyDescent="0.2">
      <c r="A127" s="12">
        <v>9</v>
      </c>
      <c r="B127" s="12">
        <v>114</v>
      </c>
      <c r="C127" s="44" t="s">
        <v>278</v>
      </c>
      <c r="D127" s="12">
        <v>24</v>
      </c>
      <c r="E127" s="12">
        <v>378</v>
      </c>
      <c r="F127" s="12">
        <v>7</v>
      </c>
      <c r="G127" s="48">
        <v>14</v>
      </c>
      <c r="H127" s="12" t="s">
        <v>135</v>
      </c>
      <c r="I127" s="12">
        <v>9</v>
      </c>
      <c r="J127" s="59">
        <v>9</v>
      </c>
    </row>
    <row r="128" spans="1:10" s="11" customFormat="1" ht="24.95" customHeight="1" x14ac:dyDescent="0.2">
      <c r="A128" s="12">
        <v>10</v>
      </c>
      <c r="B128" s="12">
        <v>108</v>
      </c>
      <c r="C128" s="44" t="s">
        <v>237</v>
      </c>
      <c r="D128" s="12">
        <v>17</v>
      </c>
      <c r="E128" s="12">
        <v>314</v>
      </c>
      <c r="F128" s="12">
        <v>6</v>
      </c>
      <c r="G128" s="48">
        <v>8.6666666666666661</v>
      </c>
      <c r="H128" s="12" t="s">
        <v>135</v>
      </c>
      <c r="I128" s="12">
        <v>10</v>
      </c>
      <c r="J128" s="59">
        <v>10</v>
      </c>
    </row>
    <row r="129" spans="1:10" s="11" customFormat="1" ht="24.95" customHeight="1" x14ac:dyDescent="0.2">
      <c r="A129" s="12">
        <v>11</v>
      </c>
      <c r="B129" s="12">
        <v>120</v>
      </c>
      <c r="C129" s="44" t="s">
        <v>149</v>
      </c>
      <c r="D129" s="12">
        <v>16</v>
      </c>
      <c r="E129" s="12">
        <v>248</v>
      </c>
      <c r="F129" s="12">
        <v>5</v>
      </c>
      <c r="G129" s="48">
        <v>2.6666666666666665</v>
      </c>
      <c r="H129" s="12" t="s">
        <v>135</v>
      </c>
      <c r="I129" s="12">
        <v>11</v>
      </c>
      <c r="J129" s="59">
        <v>11</v>
      </c>
    </row>
    <row r="130" spans="1:10" s="11" customFormat="1" ht="24.95" customHeight="1" x14ac:dyDescent="0.2">
      <c r="A130" s="12">
        <v>12</v>
      </c>
      <c r="B130" s="12">
        <v>112</v>
      </c>
      <c r="C130" s="44" t="s">
        <v>160</v>
      </c>
      <c r="D130" s="12">
        <v>6</v>
      </c>
      <c r="E130" s="12">
        <v>58</v>
      </c>
      <c r="F130" s="12">
        <v>1</v>
      </c>
      <c r="G130" s="48">
        <v>3.3333333333333335</v>
      </c>
      <c r="H130" s="12" t="s">
        <v>135</v>
      </c>
      <c r="I130" s="12">
        <v>15</v>
      </c>
      <c r="J130" s="59">
        <v>12</v>
      </c>
    </row>
  </sheetData>
  <mergeCells count="80">
    <mergeCell ref="B1:E1"/>
    <mergeCell ref="F1:J1"/>
    <mergeCell ref="A2:A3"/>
    <mergeCell ref="B2:B3"/>
    <mergeCell ref="C2:C3"/>
    <mergeCell ref="D2:D3"/>
    <mergeCell ref="E2:E3"/>
    <mergeCell ref="H2:H3"/>
    <mergeCell ref="I2:I3"/>
    <mergeCell ref="J2:J3"/>
    <mergeCell ref="B16:E16"/>
    <mergeCell ref="F16:J16"/>
    <mergeCell ref="A17:A18"/>
    <mergeCell ref="B17:B18"/>
    <mergeCell ref="C17:C18"/>
    <mergeCell ref="D17:D18"/>
    <mergeCell ref="E17:E18"/>
    <mergeCell ref="H17:H18"/>
    <mergeCell ref="I17:I18"/>
    <mergeCell ref="J17:J18"/>
    <mergeCell ref="B32:E32"/>
    <mergeCell ref="F32:J32"/>
    <mergeCell ref="A33:A34"/>
    <mergeCell ref="B33:B34"/>
    <mergeCell ref="C33:C34"/>
    <mergeCell ref="D33:D34"/>
    <mergeCell ref="E33:E34"/>
    <mergeCell ref="H33:H34"/>
    <mergeCell ref="I33:I34"/>
    <mergeCell ref="J33:J34"/>
    <mergeCell ref="B50:E50"/>
    <mergeCell ref="F50:J50"/>
    <mergeCell ref="A51:A52"/>
    <mergeCell ref="B51:B52"/>
    <mergeCell ref="C51:C52"/>
    <mergeCell ref="D51:D52"/>
    <mergeCell ref="E51:E52"/>
    <mergeCell ref="H51:H52"/>
    <mergeCell ref="I51:I52"/>
    <mergeCell ref="J51:J52"/>
    <mergeCell ref="B67:E67"/>
    <mergeCell ref="F67:J67"/>
    <mergeCell ref="A68:A69"/>
    <mergeCell ref="B68:B69"/>
    <mergeCell ref="C68:C69"/>
    <mergeCell ref="D68:D69"/>
    <mergeCell ref="E68:E69"/>
    <mergeCell ref="H68:H69"/>
    <mergeCell ref="I68:I69"/>
    <mergeCell ref="J68:J69"/>
    <mergeCell ref="B83:E83"/>
    <mergeCell ref="F83:J83"/>
    <mergeCell ref="A84:A85"/>
    <mergeCell ref="B84:B85"/>
    <mergeCell ref="C84:C85"/>
    <mergeCell ref="D84:D85"/>
    <mergeCell ref="E84:E85"/>
    <mergeCell ref="H84:H85"/>
    <mergeCell ref="I84:I85"/>
    <mergeCell ref="J84:J85"/>
    <mergeCell ref="B100:E100"/>
    <mergeCell ref="F100:J100"/>
    <mergeCell ref="A101:A102"/>
    <mergeCell ref="B101:B102"/>
    <mergeCell ref="C101:C102"/>
    <mergeCell ref="D101:D102"/>
    <mergeCell ref="E101:E102"/>
    <mergeCell ref="H101:H102"/>
    <mergeCell ref="I101:I102"/>
    <mergeCell ref="J101:J102"/>
    <mergeCell ref="B116:E116"/>
    <mergeCell ref="F116:J116"/>
    <mergeCell ref="A117:A118"/>
    <mergeCell ref="B117:B118"/>
    <mergeCell ref="C117:C118"/>
    <mergeCell ref="D117:D118"/>
    <mergeCell ref="E117:E118"/>
    <mergeCell ref="H117:H118"/>
    <mergeCell ref="I117:I118"/>
    <mergeCell ref="J117:J118"/>
  </mergeCells>
  <printOptions horizontalCentered="1"/>
  <pageMargins left="0.47244094488188981" right="0.55118110236220474" top="1.5748031496062993" bottom="0" header="0.31496062992125984" footer="0.23622047244094491"/>
  <pageSetup paperSize="9" scale="80" orientation="portrait" horizontalDpi="300" verticalDpi="300" copies="10" r:id="rId1"/>
  <headerFooter alignWithMargins="0"/>
  <rowBreaks count="3" manualBreakCount="3">
    <brk id="15" max="16383" man="1"/>
    <brk id="31" max="16383" man="1"/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262"/>
  <sheetViews>
    <sheetView topLeftCell="B1" zoomScale="75" workbookViewId="0">
      <selection activeCell="B1" sqref="A1:XFD1048576"/>
    </sheetView>
  </sheetViews>
  <sheetFormatPr defaultRowHeight="12.75" x14ac:dyDescent="0.2"/>
  <cols>
    <col min="1" max="1" width="7.85546875" hidden="1" customWidth="1"/>
    <col min="2" max="2" width="11.42578125" customWidth="1"/>
    <col min="3" max="3" width="31.85546875" style="45" customWidth="1"/>
    <col min="4" max="4" width="8.28515625" customWidth="1"/>
    <col min="5" max="5" width="9.42578125" style="31" customWidth="1"/>
    <col min="6" max="6" width="10.140625" customWidth="1"/>
    <col min="7" max="7" width="9.42578125" style="49" customWidth="1"/>
    <col min="8" max="10" width="9.28515625" customWidth="1"/>
    <col min="11" max="11" width="9" customWidth="1"/>
  </cols>
  <sheetData>
    <row r="1" spans="1:10" ht="72.75" customHeight="1" x14ac:dyDescent="0.2">
      <c r="A1" s="82"/>
      <c r="B1" s="198" t="s">
        <v>252</v>
      </c>
      <c r="C1" s="199"/>
      <c r="D1" s="199"/>
      <c r="E1" s="200"/>
      <c r="F1" s="201" t="s">
        <v>119</v>
      </c>
      <c r="G1" s="202"/>
      <c r="H1" s="202"/>
      <c r="I1" s="202"/>
      <c r="J1" s="203"/>
    </row>
    <row r="2" spans="1:10" ht="27" customHeight="1" x14ac:dyDescent="0.2">
      <c r="A2" s="204" t="s">
        <v>114</v>
      </c>
      <c r="B2" s="206" t="s">
        <v>2</v>
      </c>
      <c r="C2" s="207" t="s">
        <v>23</v>
      </c>
      <c r="D2" s="206" t="s">
        <v>19</v>
      </c>
      <c r="E2" s="209" t="s">
        <v>24</v>
      </c>
      <c r="F2" s="2" t="s">
        <v>16</v>
      </c>
      <c r="G2" s="46"/>
      <c r="H2" s="204" t="s">
        <v>108</v>
      </c>
      <c r="I2" s="204" t="s">
        <v>120</v>
      </c>
      <c r="J2" s="206" t="s">
        <v>25</v>
      </c>
    </row>
    <row r="3" spans="1:10" ht="20.25" customHeight="1" x14ac:dyDescent="0.2">
      <c r="A3" s="205"/>
      <c r="B3" s="205"/>
      <c r="C3" s="208"/>
      <c r="D3" s="205"/>
      <c r="E3" s="210"/>
      <c r="F3" s="6" t="s">
        <v>17</v>
      </c>
      <c r="G3" s="47" t="s">
        <v>18</v>
      </c>
      <c r="H3" s="205"/>
      <c r="I3" s="205"/>
      <c r="J3" s="205"/>
    </row>
    <row r="4" spans="1:10" s="11" customFormat="1" ht="24.95" customHeight="1" x14ac:dyDescent="0.2">
      <c r="A4" s="12">
        <v>1</v>
      </c>
      <c r="B4" s="12">
        <v>5</v>
      </c>
      <c r="C4" s="44" t="s">
        <v>303</v>
      </c>
      <c r="D4" s="12">
        <v>13</v>
      </c>
      <c r="E4" s="12">
        <v>373</v>
      </c>
      <c r="F4" s="12">
        <v>7</v>
      </c>
      <c r="G4" s="48">
        <v>12.333333333333334</v>
      </c>
      <c r="H4" s="12" t="s">
        <v>135</v>
      </c>
      <c r="I4" s="12">
        <v>1</v>
      </c>
      <c r="J4" s="59">
        <v>1</v>
      </c>
    </row>
    <row r="5" spans="1:10" s="11" customFormat="1" ht="24.95" customHeight="1" x14ac:dyDescent="0.2">
      <c r="A5" s="12">
        <v>2</v>
      </c>
      <c r="B5" s="12">
        <v>2</v>
      </c>
      <c r="C5" s="44" t="s">
        <v>155</v>
      </c>
      <c r="D5" s="12">
        <v>24</v>
      </c>
      <c r="E5" s="12">
        <v>310</v>
      </c>
      <c r="F5" s="12">
        <v>6</v>
      </c>
      <c r="G5" s="48">
        <v>7.333333333333333</v>
      </c>
      <c r="H5" s="12" t="s">
        <v>135</v>
      </c>
      <c r="I5" s="12">
        <v>2</v>
      </c>
      <c r="J5" s="59">
        <v>2</v>
      </c>
    </row>
    <row r="6" spans="1:10" s="11" customFormat="1" ht="24.95" customHeight="1" x14ac:dyDescent="0.2">
      <c r="A6" s="12">
        <v>3</v>
      </c>
      <c r="B6" s="12">
        <v>8</v>
      </c>
      <c r="C6" s="44" t="s">
        <v>103</v>
      </c>
      <c r="D6" s="12">
        <v>13</v>
      </c>
      <c r="E6" s="12">
        <v>201</v>
      </c>
      <c r="F6" s="12">
        <v>4</v>
      </c>
      <c r="G6" s="48">
        <v>3</v>
      </c>
      <c r="H6" s="12" t="s">
        <v>135</v>
      </c>
      <c r="I6" s="12">
        <v>3</v>
      </c>
      <c r="J6" s="59">
        <v>3</v>
      </c>
    </row>
    <row r="7" spans="1:10" s="11" customFormat="1" ht="24.95" customHeight="1" x14ac:dyDescent="0.2">
      <c r="A7" s="12">
        <v>4</v>
      </c>
      <c r="B7" s="12">
        <v>14</v>
      </c>
      <c r="C7" s="44" t="s">
        <v>312</v>
      </c>
      <c r="D7" s="12">
        <v>9</v>
      </c>
      <c r="E7" s="12">
        <v>197</v>
      </c>
      <c r="F7" s="12">
        <v>4</v>
      </c>
      <c r="G7" s="48">
        <v>1.6666666666666667</v>
      </c>
      <c r="H7" s="12" t="s">
        <v>135</v>
      </c>
      <c r="I7" s="12">
        <v>4</v>
      </c>
      <c r="J7" s="59">
        <v>4</v>
      </c>
    </row>
    <row r="8" spans="1:10" s="11" customFormat="1" ht="24.95" customHeight="1" x14ac:dyDescent="0.2">
      <c r="A8" s="12">
        <v>5</v>
      </c>
      <c r="B8" s="12">
        <v>3</v>
      </c>
      <c r="C8" s="44" t="s">
        <v>176</v>
      </c>
      <c r="D8" s="12">
        <v>17</v>
      </c>
      <c r="E8" s="12">
        <v>172</v>
      </c>
      <c r="F8" s="12">
        <v>3</v>
      </c>
      <c r="G8" s="48">
        <v>9.3333333333333339</v>
      </c>
      <c r="H8" s="12" t="s">
        <v>135</v>
      </c>
      <c r="I8" s="12">
        <v>5</v>
      </c>
      <c r="J8" s="59">
        <v>5</v>
      </c>
    </row>
    <row r="9" spans="1:10" s="11" customFormat="1" ht="24.95" customHeight="1" x14ac:dyDescent="0.2">
      <c r="A9" s="12">
        <v>6</v>
      </c>
      <c r="B9" s="12">
        <v>6</v>
      </c>
      <c r="C9" s="44" t="s">
        <v>283</v>
      </c>
      <c r="D9" s="12">
        <v>14</v>
      </c>
      <c r="E9" s="12">
        <v>157</v>
      </c>
      <c r="F9" s="12">
        <v>3</v>
      </c>
      <c r="G9" s="48">
        <v>4.333333333333333</v>
      </c>
      <c r="H9" s="12" t="s">
        <v>135</v>
      </c>
      <c r="I9" s="12">
        <v>6</v>
      </c>
      <c r="J9" s="59">
        <v>6</v>
      </c>
    </row>
    <row r="10" spans="1:10" s="11" customFormat="1" ht="24.95" customHeight="1" x14ac:dyDescent="0.2">
      <c r="A10" s="12">
        <v>7</v>
      </c>
      <c r="B10" s="12">
        <v>1</v>
      </c>
      <c r="C10" s="44" t="s">
        <v>181</v>
      </c>
      <c r="D10" s="12">
        <v>12</v>
      </c>
      <c r="E10" s="12">
        <v>139</v>
      </c>
      <c r="F10" s="12">
        <v>2</v>
      </c>
      <c r="G10" s="48">
        <v>14.333333333333334</v>
      </c>
      <c r="H10" s="12" t="s">
        <v>135</v>
      </c>
      <c r="I10" s="12">
        <v>7</v>
      </c>
      <c r="J10" s="59">
        <v>7</v>
      </c>
    </row>
    <row r="11" spans="1:10" s="11" customFormat="1" ht="24.95" customHeight="1" x14ac:dyDescent="0.2">
      <c r="A11" s="12">
        <v>8</v>
      </c>
      <c r="B11" s="12">
        <v>9</v>
      </c>
      <c r="C11" s="44" t="s">
        <v>285</v>
      </c>
      <c r="D11" s="12">
        <v>11</v>
      </c>
      <c r="E11" s="12">
        <v>129</v>
      </c>
      <c r="F11" s="12">
        <v>2</v>
      </c>
      <c r="G11" s="48">
        <v>11</v>
      </c>
      <c r="H11" s="12" t="s">
        <v>135</v>
      </c>
      <c r="I11" s="12">
        <v>8</v>
      </c>
      <c r="J11" s="59">
        <v>8</v>
      </c>
    </row>
    <row r="12" spans="1:10" s="11" customFormat="1" ht="24.95" customHeight="1" x14ac:dyDescent="0.2">
      <c r="A12" s="12">
        <v>9</v>
      </c>
      <c r="B12" s="12">
        <v>13</v>
      </c>
      <c r="C12" s="44" t="s">
        <v>100</v>
      </c>
      <c r="D12" s="12">
        <v>11</v>
      </c>
      <c r="E12" s="12">
        <v>125</v>
      </c>
      <c r="F12" s="12">
        <v>2</v>
      </c>
      <c r="G12" s="48">
        <v>9.6666666666666661</v>
      </c>
      <c r="H12" s="12" t="s">
        <v>135</v>
      </c>
      <c r="I12" s="12">
        <v>9</v>
      </c>
      <c r="J12" s="59">
        <v>9</v>
      </c>
    </row>
    <row r="13" spans="1:10" s="11" customFormat="1" ht="24.95" customHeight="1" x14ac:dyDescent="0.2">
      <c r="A13" s="12">
        <v>10</v>
      </c>
      <c r="B13" s="12">
        <v>7</v>
      </c>
      <c r="C13" s="44" t="s">
        <v>212</v>
      </c>
      <c r="D13" s="12">
        <v>11</v>
      </c>
      <c r="E13" s="12">
        <v>109</v>
      </c>
      <c r="F13" s="12">
        <v>2</v>
      </c>
      <c r="G13" s="48">
        <v>4.333333333333333</v>
      </c>
      <c r="H13" s="12" t="s">
        <v>135</v>
      </c>
      <c r="I13" s="12">
        <v>10</v>
      </c>
      <c r="J13" s="59">
        <v>10</v>
      </c>
    </row>
    <row r="14" spans="1:10" s="11" customFormat="1" ht="24.95" customHeight="1" x14ac:dyDescent="0.2">
      <c r="A14" s="12">
        <v>11</v>
      </c>
      <c r="B14" s="12">
        <v>11</v>
      </c>
      <c r="C14" s="44" t="s">
        <v>164</v>
      </c>
      <c r="D14" s="12">
        <v>9</v>
      </c>
      <c r="E14" s="12">
        <v>102</v>
      </c>
      <c r="F14" s="12">
        <v>2</v>
      </c>
      <c r="G14" s="48">
        <v>2</v>
      </c>
      <c r="H14" s="12" t="s">
        <v>135</v>
      </c>
      <c r="I14" s="12">
        <v>11</v>
      </c>
      <c r="J14" s="59">
        <v>11</v>
      </c>
    </row>
    <row r="15" spans="1:10" s="11" customFormat="1" ht="24.95" customHeight="1" x14ac:dyDescent="0.2">
      <c r="A15" s="12">
        <v>12</v>
      </c>
      <c r="B15" s="12">
        <v>4</v>
      </c>
      <c r="C15" s="44" t="s">
        <v>299</v>
      </c>
      <c r="D15" s="12">
        <v>7</v>
      </c>
      <c r="E15" s="12">
        <v>93</v>
      </c>
      <c r="F15" s="12">
        <v>1</v>
      </c>
      <c r="G15" s="48">
        <v>15</v>
      </c>
      <c r="H15" s="12" t="s">
        <v>135</v>
      </c>
      <c r="I15" s="12">
        <v>12</v>
      </c>
      <c r="J15" s="59">
        <v>12</v>
      </c>
    </row>
    <row r="16" spans="1:10" s="11" customFormat="1" ht="24.95" customHeight="1" x14ac:dyDescent="0.2">
      <c r="A16" s="12">
        <v>13</v>
      </c>
      <c r="B16" s="12">
        <v>15</v>
      </c>
      <c r="C16" s="44" t="s">
        <v>97</v>
      </c>
      <c r="D16" s="12">
        <v>10</v>
      </c>
      <c r="E16" s="12">
        <v>88</v>
      </c>
      <c r="F16" s="12">
        <v>1</v>
      </c>
      <c r="G16" s="48">
        <v>13.333333333333334</v>
      </c>
      <c r="H16" s="12" t="s">
        <v>135</v>
      </c>
      <c r="I16" s="12">
        <v>13</v>
      </c>
      <c r="J16" s="59">
        <v>13</v>
      </c>
    </row>
    <row r="17" spans="1:10" s="11" customFormat="1" ht="24.95" customHeight="1" x14ac:dyDescent="0.2">
      <c r="A17" s="12">
        <v>14</v>
      </c>
      <c r="B17" s="12">
        <v>12</v>
      </c>
      <c r="C17" s="44" t="s">
        <v>149</v>
      </c>
      <c r="D17" s="12">
        <v>11</v>
      </c>
      <c r="E17" s="12">
        <v>85</v>
      </c>
      <c r="F17" s="12">
        <v>1</v>
      </c>
      <c r="G17" s="48">
        <v>12.333333333333334</v>
      </c>
      <c r="H17" s="12" t="s">
        <v>135</v>
      </c>
      <c r="I17" s="12">
        <v>14</v>
      </c>
      <c r="J17" s="59">
        <v>14</v>
      </c>
    </row>
    <row r="18" spans="1:10" s="11" customFormat="1" ht="24.95" customHeight="1" x14ac:dyDescent="0.2">
      <c r="A18" s="12">
        <v>15</v>
      </c>
      <c r="B18" s="12">
        <v>10</v>
      </c>
      <c r="C18" s="44" t="s">
        <v>211</v>
      </c>
      <c r="D18" s="12">
        <v>0</v>
      </c>
      <c r="E18" s="12">
        <v>0</v>
      </c>
      <c r="F18" s="12">
        <v>0</v>
      </c>
      <c r="G18" s="48">
        <v>0</v>
      </c>
      <c r="H18" s="12" t="s">
        <v>135</v>
      </c>
      <c r="I18" s="12">
        <v>15</v>
      </c>
      <c r="J18" s="59">
        <v>15</v>
      </c>
    </row>
    <row r="19" spans="1:10" s="11" customFormat="1" ht="24.95" hidden="1" customHeight="1" x14ac:dyDescent="0.2">
      <c r="A19" s="12">
        <v>16</v>
      </c>
      <c r="B19" s="12" t="s">
        <v>199</v>
      </c>
      <c r="C19" s="44" t="s">
        <v>199</v>
      </c>
      <c r="D19" s="12" t="s">
        <v>199</v>
      </c>
      <c r="E19" s="12" t="s">
        <v>199</v>
      </c>
      <c r="F19" s="12" t="s">
        <v>199</v>
      </c>
      <c r="G19" s="48" t="s">
        <v>199</v>
      </c>
      <c r="H19" s="12" t="s">
        <v>199</v>
      </c>
      <c r="I19" s="12" t="s">
        <v>199</v>
      </c>
      <c r="J19" s="59" t="s">
        <v>199</v>
      </c>
    </row>
    <row r="20" spans="1:10" s="11" customFormat="1" ht="24.95" hidden="1" customHeight="1" x14ac:dyDescent="0.2">
      <c r="A20" s="12">
        <v>17</v>
      </c>
      <c r="B20" s="12" t="s">
        <v>199</v>
      </c>
      <c r="C20" s="44" t="s">
        <v>199</v>
      </c>
      <c r="D20" s="12" t="s">
        <v>199</v>
      </c>
      <c r="E20" s="12" t="s">
        <v>199</v>
      </c>
      <c r="F20" s="12" t="s">
        <v>199</v>
      </c>
      <c r="G20" s="48" t="s">
        <v>199</v>
      </c>
      <c r="H20" s="12" t="s">
        <v>199</v>
      </c>
      <c r="I20" s="12" t="s">
        <v>199</v>
      </c>
      <c r="J20" s="59" t="s">
        <v>199</v>
      </c>
    </row>
    <row r="21" spans="1:10" s="11" customFormat="1" ht="24.95" hidden="1" customHeight="1" x14ac:dyDescent="0.2">
      <c r="A21" s="12">
        <v>18</v>
      </c>
      <c r="B21" s="12" t="s">
        <v>199</v>
      </c>
      <c r="C21" s="44" t="s">
        <v>199</v>
      </c>
      <c r="D21" s="12" t="s">
        <v>199</v>
      </c>
      <c r="E21" s="12" t="s">
        <v>199</v>
      </c>
      <c r="F21" s="12" t="s">
        <v>199</v>
      </c>
      <c r="G21" s="48" t="s">
        <v>199</v>
      </c>
      <c r="H21" s="12" t="s">
        <v>199</v>
      </c>
      <c r="I21" s="12" t="s">
        <v>199</v>
      </c>
      <c r="J21" s="59" t="s">
        <v>199</v>
      </c>
    </row>
    <row r="22" spans="1:10" s="11" customFormat="1" ht="24.95" hidden="1" customHeight="1" x14ac:dyDescent="0.2">
      <c r="A22" s="12">
        <v>19</v>
      </c>
      <c r="B22" s="12" t="s">
        <v>199</v>
      </c>
      <c r="C22" s="44" t="s">
        <v>199</v>
      </c>
      <c r="D22" s="12" t="s">
        <v>199</v>
      </c>
      <c r="E22" s="12" t="s">
        <v>199</v>
      </c>
      <c r="F22" s="12" t="s">
        <v>199</v>
      </c>
      <c r="G22" s="48" t="s">
        <v>199</v>
      </c>
      <c r="H22" s="12" t="s">
        <v>199</v>
      </c>
      <c r="I22" s="12" t="s">
        <v>199</v>
      </c>
      <c r="J22" s="59" t="s">
        <v>199</v>
      </c>
    </row>
    <row r="23" spans="1:10" s="11" customFormat="1" ht="24.95" hidden="1" customHeight="1" x14ac:dyDescent="0.2">
      <c r="A23" s="12">
        <v>20</v>
      </c>
      <c r="B23" s="12" t="s">
        <v>199</v>
      </c>
      <c r="C23" s="44" t="s">
        <v>199</v>
      </c>
      <c r="D23" s="12" t="s">
        <v>199</v>
      </c>
      <c r="E23" s="12" t="s">
        <v>199</v>
      </c>
      <c r="F23" s="12" t="s">
        <v>199</v>
      </c>
      <c r="G23" s="48" t="s">
        <v>199</v>
      </c>
      <c r="H23" s="12" t="s">
        <v>199</v>
      </c>
      <c r="I23" s="12" t="s">
        <v>199</v>
      </c>
      <c r="J23" s="59" t="s">
        <v>199</v>
      </c>
    </row>
    <row r="24" spans="1:10" s="11" customFormat="1" ht="24.95" hidden="1" customHeight="1" x14ac:dyDescent="0.2">
      <c r="A24" s="12">
        <v>21</v>
      </c>
      <c r="B24" s="12" t="s">
        <v>199</v>
      </c>
      <c r="C24" s="44" t="s">
        <v>199</v>
      </c>
      <c r="D24" s="12" t="s">
        <v>199</v>
      </c>
      <c r="E24" s="12" t="s">
        <v>199</v>
      </c>
      <c r="F24" s="12" t="s">
        <v>199</v>
      </c>
      <c r="G24" s="48" t="s">
        <v>199</v>
      </c>
      <c r="H24" s="12" t="s">
        <v>199</v>
      </c>
      <c r="I24" s="12" t="s">
        <v>199</v>
      </c>
      <c r="J24" s="59" t="s">
        <v>199</v>
      </c>
    </row>
    <row r="25" spans="1:10" s="11" customFormat="1" ht="24.95" hidden="1" customHeight="1" x14ac:dyDescent="0.2">
      <c r="A25" s="12">
        <v>22</v>
      </c>
      <c r="B25" s="12" t="s">
        <v>199</v>
      </c>
      <c r="C25" s="44" t="s">
        <v>199</v>
      </c>
      <c r="D25" s="12" t="s">
        <v>199</v>
      </c>
      <c r="E25" s="12" t="s">
        <v>199</v>
      </c>
      <c r="F25" s="12" t="s">
        <v>199</v>
      </c>
      <c r="G25" s="48" t="s">
        <v>199</v>
      </c>
      <c r="H25" s="12" t="s">
        <v>199</v>
      </c>
      <c r="I25" s="12" t="s">
        <v>199</v>
      </c>
      <c r="J25" s="59" t="s">
        <v>199</v>
      </c>
    </row>
    <row r="26" spans="1:10" s="11" customFormat="1" ht="24.95" hidden="1" customHeight="1" x14ac:dyDescent="0.2">
      <c r="A26" s="12">
        <v>23</v>
      </c>
      <c r="B26" s="12" t="s">
        <v>199</v>
      </c>
      <c r="C26" s="44" t="s">
        <v>199</v>
      </c>
      <c r="D26" s="12" t="s">
        <v>199</v>
      </c>
      <c r="E26" s="12" t="s">
        <v>199</v>
      </c>
      <c r="F26" s="12" t="s">
        <v>199</v>
      </c>
      <c r="G26" s="48" t="s">
        <v>199</v>
      </c>
      <c r="H26" s="12" t="s">
        <v>199</v>
      </c>
      <c r="I26" s="12" t="s">
        <v>199</v>
      </c>
      <c r="J26" s="59" t="s">
        <v>199</v>
      </c>
    </row>
    <row r="27" spans="1:10" s="11" customFormat="1" ht="24.95" hidden="1" customHeight="1" x14ac:dyDescent="0.2">
      <c r="A27" s="12">
        <v>24</v>
      </c>
      <c r="B27" s="12" t="s">
        <v>199</v>
      </c>
      <c r="C27" s="44" t="s">
        <v>199</v>
      </c>
      <c r="D27" s="12" t="s">
        <v>199</v>
      </c>
      <c r="E27" s="12" t="s">
        <v>199</v>
      </c>
      <c r="F27" s="12" t="s">
        <v>199</v>
      </c>
      <c r="G27" s="48" t="s">
        <v>199</v>
      </c>
      <c r="H27" s="12" t="s">
        <v>199</v>
      </c>
      <c r="I27" s="12" t="s">
        <v>199</v>
      </c>
      <c r="J27" s="59" t="s">
        <v>199</v>
      </c>
    </row>
    <row r="28" spans="1:10" s="11" customFormat="1" ht="24.95" hidden="1" customHeight="1" x14ac:dyDescent="0.2">
      <c r="A28" s="12">
        <v>25</v>
      </c>
      <c r="B28" s="12" t="s">
        <v>199</v>
      </c>
      <c r="C28" s="44" t="s">
        <v>199</v>
      </c>
      <c r="D28" s="12" t="s">
        <v>199</v>
      </c>
      <c r="E28" s="12" t="s">
        <v>199</v>
      </c>
      <c r="F28" s="12" t="s">
        <v>199</v>
      </c>
      <c r="G28" s="48" t="s">
        <v>199</v>
      </c>
      <c r="H28" s="12" t="s">
        <v>199</v>
      </c>
      <c r="I28" s="12" t="s">
        <v>199</v>
      </c>
      <c r="J28" s="59" t="s">
        <v>199</v>
      </c>
    </row>
    <row r="29" spans="1:10" s="11" customFormat="1" ht="24.95" hidden="1" customHeight="1" x14ac:dyDescent="0.2">
      <c r="A29" s="12">
        <v>26</v>
      </c>
      <c r="B29" s="12" t="s">
        <v>199</v>
      </c>
      <c r="C29" s="44" t="s">
        <v>199</v>
      </c>
      <c r="D29" s="12" t="s">
        <v>199</v>
      </c>
      <c r="E29" s="12" t="s">
        <v>199</v>
      </c>
      <c r="F29" s="12" t="s">
        <v>199</v>
      </c>
      <c r="G29" s="48" t="s">
        <v>199</v>
      </c>
      <c r="H29" s="12" t="s">
        <v>199</v>
      </c>
      <c r="I29" s="12" t="s">
        <v>199</v>
      </c>
      <c r="J29" s="59" t="s">
        <v>199</v>
      </c>
    </row>
    <row r="30" spans="1:10" s="11" customFormat="1" ht="24.95" hidden="1" customHeight="1" x14ac:dyDescent="0.2">
      <c r="A30" s="12">
        <v>27</v>
      </c>
      <c r="B30" s="12" t="s">
        <v>199</v>
      </c>
      <c r="C30" s="44" t="s">
        <v>199</v>
      </c>
      <c r="D30" s="12" t="s">
        <v>199</v>
      </c>
      <c r="E30" s="12" t="s">
        <v>199</v>
      </c>
      <c r="F30" s="12" t="s">
        <v>199</v>
      </c>
      <c r="G30" s="48" t="s">
        <v>199</v>
      </c>
      <c r="H30" s="12" t="s">
        <v>199</v>
      </c>
      <c r="I30" s="12" t="s">
        <v>199</v>
      </c>
      <c r="J30" s="59" t="s">
        <v>199</v>
      </c>
    </row>
    <row r="31" spans="1:10" s="11" customFormat="1" ht="24.95" hidden="1" customHeight="1" x14ac:dyDescent="0.2">
      <c r="A31" s="12">
        <v>28</v>
      </c>
      <c r="B31" s="12" t="s">
        <v>199</v>
      </c>
      <c r="C31" s="44" t="s">
        <v>199</v>
      </c>
      <c r="D31" s="12" t="s">
        <v>199</v>
      </c>
      <c r="E31" s="12" t="s">
        <v>199</v>
      </c>
      <c r="F31" s="12" t="s">
        <v>199</v>
      </c>
      <c r="G31" s="48" t="s">
        <v>199</v>
      </c>
      <c r="H31" s="12" t="s">
        <v>199</v>
      </c>
      <c r="I31" s="12" t="s">
        <v>199</v>
      </c>
      <c r="J31" s="59" t="s">
        <v>199</v>
      </c>
    </row>
    <row r="32" spans="1:10" s="11" customFormat="1" ht="24.95" hidden="1" customHeight="1" x14ac:dyDescent="0.2">
      <c r="A32" s="12">
        <v>29</v>
      </c>
      <c r="B32" s="12" t="s">
        <v>199</v>
      </c>
      <c r="C32" s="44" t="s">
        <v>199</v>
      </c>
      <c r="D32" s="12" t="s">
        <v>199</v>
      </c>
      <c r="E32" s="12" t="s">
        <v>199</v>
      </c>
      <c r="F32" s="12" t="s">
        <v>199</v>
      </c>
      <c r="G32" s="48" t="s">
        <v>199</v>
      </c>
      <c r="H32" s="12" t="s">
        <v>199</v>
      </c>
      <c r="I32" s="12" t="s">
        <v>199</v>
      </c>
      <c r="J32" s="59" t="s">
        <v>199</v>
      </c>
    </row>
    <row r="33" spans="1:10" s="11" customFormat="1" ht="24.95" customHeight="1" x14ac:dyDescent="0.2">
      <c r="A33" s="86">
        <v>30</v>
      </c>
      <c r="B33" s="86" t="s">
        <v>199</v>
      </c>
      <c r="C33" s="87" t="s">
        <v>199</v>
      </c>
      <c r="D33" s="86" t="s">
        <v>199</v>
      </c>
      <c r="E33" s="86" t="s">
        <v>199</v>
      </c>
      <c r="F33" s="86" t="s">
        <v>199</v>
      </c>
      <c r="G33" s="88" t="s">
        <v>199</v>
      </c>
      <c r="H33" s="86" t="s">
        <v>199</v>
      </c>
      <c r="I33" s="86" t="s">
        <v>199</v>
      </c>
      <c r="J33" s="89" t="s">
        <v>199</v>
      </c>
    </row>
    <row r="34" spans="1:10" ht="72.75" customHeight="1" x14ac:dyDescent="0.2">
      <c r="A34" s="77"/>
      <c r="B34" s="198" t="s">
        <v>252</v>
      </c>
      <c r="C34" s="199"/>
      <c r="D34" s="199"/>
      <c r="E34" s="200"/>
      <c r="F34" s="201" t="s">
        <v>121</v>
      </c>
      <c r="G34" s="202"/>
      <c r="H34" s="202"/>
      <c r="I34" s="202"/>
      <c r="J34" s="203"/>
    </row>
    <row r="35" spans="1:10" ht="27" customHeight="1" x14ac:dyDescent="0.2">
      <c r="A35" s="204" t="s">
        <v>114</v>
      </c>
      <c r="B35" s="206" t="s">
        <v>2</v>
      </c>
      <c r="C35" s="207" t="s">
        <v>23</v>
      </c>
      <c r="D35" s="206" t="s">
        <v>19</v>
      </c>
      <c r="E35" s="209" t="s">
        <v>24</v>
      </c>
      <c r="F35" s="2" t="s">
        <v>16</v>
      </c>
      <c r="G35" s="46"/>
      <c r="H35" s="204" t="s">
        <v>108</v>
      </c>
      <c r="I35" s="204" t="s">
        <v>120</v>
      </c>
      <c r="J35" s="206" t="s">
        <v>25</v>
      </c>
    </row>
    <row r="36" spans="1:10" ht="20.25" customHeight="1" x14ac:dyDescent="0.2">
      <c r="A36" s="205"/>
      <c r="B36" s="205"/>
      <c r="C36" s="208"/>
      <c r="D36" s="205"/>
      <c r="E36" s="210"/>
      <c r="F36" s="6" t="s">
        <v>17</v>
      </c>
      <c r="G36" s="47" t="s">
        <v>18</v>
      </c>
      <c r="H36" s="205"/>
      <c r="I36" s="205"/>
      <c r="J36" s="205"/>
    </row>
    <row r="37" spans="1:10" s="11" customFormat="1" ht="24.95" customHeight="1" x14ac:dyDescent="0.2">
      <c r="A37" s="12">
        <v>1</v>
      </c>
      <c r="B37" s="12">
        <v>26</v>
      </c>
      <c r="C37" s="44" t="s">
        <v>296</v>
      </c>
      <c r="D37" s="12">
        <v>10</v>
      </c>
      <c r="E37" s="12">
        <v>346</v>
      </c>
      <c r="F37" s="12">
        <v>7</v>
      </c>
      <c r="G37" s="48">
        <v>3.3333333333333335</v>
      </c>
      <c r="H37" s="12" t="s">
        <v>135</v>
      </c>
      <c r="I37" s="12">
        <v>1</v>
      </c>
      <c r="J37" s="59">
        <v>1</v>
      </c>
    </row>
    <row r="38" spans="1:10" s="11" customFormat="1" ht="24.95" customHeight="1" x14ac:dyDescent="0.2">
      <c r="A38" s="12">
        <v>2</v>
      </c>
      <c r="B38" s="12">
        <v>28</v>
      </c>
      <c r="C38" s="44" t="s">
        <v>287</v>
      </c>
      <c r="D38" s="12">
        <v>13</v>
      </c>
      <c r="E38" s="12">
        <v>215</v>
      </c>
      <c r="F38" s="12">
        <v>4</v>
      </c>
      <c r="G38" s="48">
        <v>7.666666666666667</v>
      </c>
      <c r="H38" s="12" t="s">
        <v>135</v>
      </c>
      <c r="I38" s="12">
        <v>2</v>
      </c>
      <c r="J38" s="59">
        <v>2</v>
      </c>
    </row>
    <row r="39" spans="1:10" s="11" customFormat="1" ht="24.95" customHeight="1" x14ac:dyDescent="0.2">
      <c r="A39" s="12">
        <v>3</v>
      </c>
      <c r="B39" s="12">
        <v>19</v>
      </c>
      <c r="C39" s="44" t="s">
        <v>153</v>
      </c>
      <c r="D39" s="12">
        <v>20</v>
      </c>
      <c r="E39" s="12">
        <v>213</v>
      </c>
      <c r="F39" s="12">
        <v>4</v>
      </c>
      <c r="G39" s="48">
        <v>7</v>
      </c>
      <c r="H39" s="12" t="s">
        <v>135</v>
      </c>
      <c r="I39" s="12">
        <v>3</v>
      </c>
      <c r="J39" s="59">
        <v>3</v>
      </c>
    </row>
    <row r="40" spans="1:10" s="11" customFormat="1" ht="24.95" customHeight="1" x14ac:dyDescent="0.2">
      <c r="A40" s="12">
        <v>4</v>
      </c>
      <c r="B40" s="12">
        <v>25</v>
      </c>
      <c r="C40" s="44" t="s">
        <v>276</v>
      </c>
      <c r="D40" s="12">
        <v>17</v>
      </c>
      <c r="E40" s="12">
        <v>184</v>
      </c>
      <c r="F40" s="12">
        <v>3</v>
      </c>
      <c r="G40" s="48">
        <v>13.333333333333334</v>
      </c>
      <c r="H40" s="12" t="s">
        <v>135</v>
      </c>
      <c r="I40" s="12">
        <v>4</v>
      </c>
      <c r="J40" s="59">
        <v>4</v>
      </c>
    </row>
    <row r="41" spans="1:10" s="11" customFormat="1" ht="24.95" customHeight="1" x14ac:dyDescent="0.2">
      <c r="A41" s="12">
        <v>5</v>
      </c>
      <c r="B41" s="12">
        <v>16</v>
      </c>
      <c r="C41" s="44" t="s">
        <v>208</v>
      </c>
      <c r="D41" s="12">
        <v>15</v>
      </c>
      <c r="E41" s="12">
        <v>174</v>
      </c>
      <c r="F41" s="12">
        <v>3</v>
      </c>
      <c r="G41" s="48">
        <v>10</v>
      </c>
      <c r="H41" s="12" t="s">
        <v>135</v>
      </c>
      <c r="I41" s="12">
        <v>5</v>
      </c>
      <c r="J41" s="59">
        <v>5</v>
      </c>
    </row>
    <row r="42" spans="1:10" s="11" customFormat="1" ht="24.95" customHeight="1" x14ac:dyDescent="0.2">
      <c r="A42" s="12">
        <v>6</v>
      </c>
      <c r="B42" s="12">
        <v>20</v>
      </c>
      <c r="C42" s="44" t="s">
        <v>102</v>
      </c>
      <c r="D42" s="12">
        <v>13</v>
      </c>
      <c r="E42" s="12">
        <v>137</v>
      </c>
      <c r="F42" s="12">
        <v>2</v>
      </c>
      <c r="G42" s="48">
        <v>13.666666666666666</v>
      </c>
      <c r="H42" s="12" t="s">
        <v>135</v>
      </c>
      <c r="I42" s="12">
        <v>6</v>
      </c>
      <c r="J42" s="59">
        <v>6</v>
      </c>
    </row>
    <row r="43" spans="1:10" s="11" customFormat="1" ht="24.95" customHeight="1" x14ac:dyDescent="0.2">
      <c r="A43" s="12">
        <v>7</v>
      </c>
      <c r="B43" s="12">
        <v>22</v>
      </c>
      <c r="C43" s="44" t="s">
        <v>159</v>
      </c>
      <c r="D43" s="12">
        <v>10</v>
      </c>
      <c r="E43" s="12">
        <v>136</v>
      </c>
      <c r="F43" s="12">
        <v>2</v>
      </c>
      <c r="G43" s="48">
        <v>13.333333333333334</v>
      </c>
      <c r="H43" s="12" t="s">
        <v>135</v>
      </c>
      <c r="I43" s="12">
        <v>7</v>
      </c>
      <c r="J43" s="59">
        <v>7</v>
      </c>
    </row>
    <row r="44" spans="1:10" s="11" customFormat="1" ht="24.95" customHeight="1" x14ac:dyDescent="0.2">
      <c r="A44" s="12">
        <v>8</v>
      </c>
      <c r="B44" s="12">
        <v>29</v>
      </c>
      <c r="C44" s="44" t="s">
        <v>202</v>
      </c>
      <c r="D44" s="12">
        <v>10</v>
      </c>
      <c r="E44" s="12">
        <v>124</v>
      </c>
      <c r="F44" s="12">
        <v>2</v>
      </c>
      <c r="G44" s="48">
        <v>9.3333333333333339</v>
      </c>
      <c r="H44" s="12" t="s">
        <v>135</v>
      </c>
      <c r="I44" s="12">
        <v>8</v>
      </c>
      <c r="J44" s="59">
        <v>8</v>
      </c>
    </row>
    <row r="45" spans="1:10" s="11" customFormat="1" ht="24.95" customHeight="1" x14ac:dyDescent="0.2">
      <c r="A45" s="12">
        <v>9</v>
      </c>
      <c r="B45" s="12">
        <v>23</v>
      </c>
      <c r="C45" s="44" t="s">
        <v>148</v>
      </c>
      <c r="D45" s="12">
        <v>10</v>
      </c>
      <c r="E45" s="12">
        <v>94</v>
      </c>
      <c r="F45" s="12">
        <v>1</v>
      </c>
      <c r="G45" s="48">
        <v>15.333333333333334</v>
      </c>
      <c r="H45" s="12" t="s">
        <v>199</v>
      </c>
      <c r="I45" s="12">
        <v>9</v>
      </c>
      <c r="J45" s="59">
        <v>9</v>
      </c>
    </row>
    <row r="46" spans="1:10" s="11" customFormat="1" ht="24.95" customHeight="1" x14ac:dyDescent="0.2">
      <c r="A46" s="12">
        <v>10</v>
      </c>
      <c r="B46" s="12">
        <v>17</v>
      </c>
      <c r="C46" s="44" t="s">
        <v>292</v>
      </c>
      <c r="D46" s="12">
        <v>3</v>
      </c>
      <c r="E46" s="12">
        <v>84</v>
      </c>
      <c r="F46" s="12">
        <v>1</v>
      </c>
      <c r="G46" s="48">
        <v>12</v>
      </c>
      <c r="H46" s="12" t="s">
        <v>135</v>
      </c>
      <c r="I46" s="12">
        <v>10</v>
      </c>
      <c r="J46" s="59">
        <v>10</v>
      </c>
    </row>
    <row r="47" spans="1:10" s="11" customFormat="1" ht="24.95" customHeight="1" x14ac:dyDescent="0.2">
      <c r="A47" s="12">
        <v>11</v>
      </c>
      <c r="B47" s="12">
        <v>27</v>
      </c>
      <c r="C47" s="44" t="s">
        <v>185</v>
      </c>
      <c r="D47" s="12">
        <v>6</v>
      </c>
      <c r="E47" s="12">
        <v>80</v>
      </c>
      <c r="F47" s="12">
        <v>1</v>
      </c>
      <c r="G47" s="48">
        <v>10.666666666666666</v>
      </c>
      <c r="H47" s="12" t="s">
        <v>199</v>
      </c>
      <c r="I47" s="12">
        <v>11</v>
      </c>
      <c r="J47" s="59">
        <v>11</v>
      </c>
    </row>
    <row r="48" spans="1:10" s="11" customFormat="1" ht="24.95" customHeight="1" x14ac:dyDescent="0.2">
      <c r="A48" s="12">
        <v>12</v>
      </c>
      <c r="B48" s="12">
        <v>30</v>
      </c>
      <c r="C48" s="44" t="s">
        <v>301</v>
      </c>
      <c r="D48" s="12">
        <v>5</v>
      </c>
      <c r="E48" s="12">
        <v>54</v>
      </c>
      <c r="F48" s="12">
        <v>1</v>
      </c>
      <c r="G48" s="48">
        <v>2</v>
      </c>
      <c r="H48" s="12" t="s">
        <v>135</v>
      </c>
      <c r="I48" s="12">
        <v>12</v>
      </c>
      <c r="J48" s="59">
        <v>12</v>
      </c>
    </row>
    <row r="49" spans="1:10" s="11" customFormat="1" ht="24.95" customHeight="1" x14ac:dyDescent="0.2">
      <c r="A49" s="12">
        <v>13</v>
      </c>
      <c r="B49" s="12">
        <v>24</v>
      </c>
      <c r="C49" s="44" t="s">
        <v>163</v>
      </c>
      <c r="D49" s="12">
        <v>4</v>
      </c>
      <c r="E49" s="12">
        <v>44</v>
      </c>
      <c r="F49" s="12">
        <v>0</v>
      </c>
      <c r="G49" s="48">
        <v>14.666666666666666</v>
      </c>
      <c r="H49" s="12" t="s">
        <v>199</v>
      </c>
      <c r="I49" s="12">
        <v>13</v>
      </c>
      <c r="J49" s="59">
        <v>13</v>
      </c>
    </row>
    <row r="50" spans="1:10" s="11" customFormat="1" ht="24.95" customHeight="1" x14ac:dyDescent="0.2">
      <c r="A50" s="12">
        <v>14</v>
      </c>
      <c r="B50" s="12">
        <v>18</v>
      </c>
      <c r="C50" s="44" t="s">
        <v>160</v>
      </c>
      <c r="D50" s="12">
        <v>5</v>
      </c>
      <c r="E50" s="12">
        <v>43</v>
      </c>
      <c r="F50" s="12">
        <v>0</v>
      </c>
      <c r="G50" s="48">
        <v>14.333333333333334</v>
      </c>
      <c r="H50" s="12" t="s">
        <v>135</v>
      </c>
      <c r="I50" s="12">
        <v>14</v>
      </c>
      <c r="J50" s="59">
        <v>14</v>
      </c>
    </row>
    <row r="51" spans="1:10" s="11" customFormat="1" ht="24.95" customHeight="1" x14ac:dyDescent="0.2">
      <c r="A51" s="12">
        <v>15</v>
      </c>
      <c r="B51" s="12">
        <v>21</v>
      </c>
      <c r="C51" s="44" t="s">
        <v>242</v>
      </c>
      <c r="D51" s="12">
        <v>0</v>
      </c>
      <c r="E51" s="12">
        <v>0</v>
      </c>
      <c r="F51" s="12">
        <v>0</v>
      </c>
      <c r="G51" s="48">
        <v>0</v>
      </c>
      <c r="H51" s="12" t="s">
        <v>199</v>
      </c>
      <c r="I51" s="12">
        <v>15</v>
      </c>
      <c r="J51" s="59">
        <v>15</v>
      </c>
    </row>
    <row r="52" spans="1:10" s="11" customFormat="1" ht="24.95" hidden="1" customHeight="1" x14ac:dyDescent="0.2">
      <c r="A52" s="12">
        <v>16</v>
      </c>
      <c r="B52" s="12" t="s">
        <v>199</v>
      </c>
      <c r="C52" s="44" t="s">
        <v>199</v>
      </c>
      <c r="D52" s="12" t="s">
        <v>199</v>
      </c>
      <c r="E52" s="12" t="s">
        <v>199</v>
      </c>
      <c r="F52" s="12" t="s">
        <v>199</v>
      </c>
      <c r="G52" s="48" t="s">
        <v>199</v>
      </c>
      <c r="H52" s="12" t="s">
        <v>199</v>
      </c>
      <c r="I52" s="12" t="s">
        <v>199</v>
      </c>
      <c r="J52" s="59" t="s">
        <v>199</v>
      </c>
    </row>
    <row r="53" spans="1:10" s="11" customFormat="1" ht="24.95" hidden="1" customHeight="1" x14ac:dyDescent="0.2">
      <c r="A53" s="12">
        <v>17</v>
      </c>
      <c r="B53" s="12" t="s">
        <v>199</v>
      </c>
      <c r="C53" s="44" t="s">
        <v>199</v>
      </c>
      <c r="D53" s="12" t="s">
        <v>199</v>
      </c>
      <c r="E53" s="12" t="s">
        <v>199</v>
      </c>
      <c r="F53" s="12" t="s">
        <v>199</v>
      </c>
      <c r="G53" s="48" t="s">
        <v>199</v>
      </c>
      <c r="H53" s="12" t="s">
        <v>199</v>
      </c>
      <c r="I53" s="12" t="s">
        <v>199</v>
      </c>
      <c r="J53" s="59" t="s">
        <v>199</v>
      </c>
    </row>
    <row r="54" spans="1:10" s="11" customFormat="1" ht="24.95" hidden="1" customHeight="1" x14ac:dyDescent="0.2">
      <c r="A54" s="12">
        <v>18</v>
      </c>
      <c r="B54" s="12" t="s">
        <v>199</v>
      </c>
      <c r="C54" s="44" t="s">
        <v>199</v>
      </c>
      <c r="D54" s="12" t="s">
        <v>199</v>
      </c>
      <c r="E54" s="12" t="s">
        <v>199</v>
      </c>
      <c r="F54" s="12" t="s">
        <v>199</v>
      </c>
      <c r="G54" s="48" t="s">
        <v>199</v>
      </c>
      <c r="H54" s="12" t="s">
        <v>199</v>
      </c>
      <c r="I54" s="12" t="s">
        <v>199</v>
      </c>
      <c r="J54" s="59" t="s">
        <v>199</v>
      </c>
    </row>
    <row r="55" spans="1:10" s="11" customFormat="1" ht="24.95" hidden="1" customHeight="1" x14ac:dyDescent="0.2">
      <c r="A55" s="12">
        <v>19</v>
      </c>
      <c r="B55" s="12" t="s">
        <v>199</v>
      </c>
      <c r="C55" s="44" t="s">
        <v>199</v>
      </c>
      <c r="D55" s="12" t="s">
        <v>199</v>
      </c>
      <c r="E55" s="12" t="s">
        <v>199</v>
      </c>
      <c r="F55" s="12" t="s">
        <v>199</v>
      </c>
      <c r="G55" s="48" t="s">
        <v>199</v>
      </c>
      <c r="H55" s="12" t="s">
        <v>199</v>
      </c>
      <c r="I55" s="12" t="s">
        <v>199</v>
      </c>
      <c r="J55" s="59" t="s">
        <v>199</v>
      </c>
    </row>
    <row r="56" spans="1:10" s="11" customFormat="1" ht="24.95" hidden="1" customHeight="1" x14ac:dyDescent="0.2">
      <c r="A56" s="12">
        <v>20</v>
      </c>
      <c r="B56" s="12" t="s">
        <v>199</v>
      </c>
      <c r="C56" s="44" t="s">
        <v>199</v>
      </c>
      <c r="D56" s="12" t="s">
        <v>199</v>
      </c>
      <c r="E56" s="12" t="s">
        <v>199</v>
      </c>
      <c r="F56" s="12" t="s">
        <v>199</v>
      </c>
      <c r="G56" s="48" t="s">
        <v>199</v>
      </c>
      <c r="H56" s="12" t="s">
        <v>199</v>
      </c>
      <c r="I56" s="12" t="s">
        <v>199</v>
      </c>
      <c r="J56" s="59" t="s">
        <v>199</v>
      </c>
    </row>
    <row r="57" spans="1:10" s="11" customFormat="1" ht="24.95" hidden="1" customHeight="1" x14ac:dyDescent="0.2">
      <c r="A57" s="12">
        <v>21</v>
      </c>
      <c r="B57" s="12" t="s">
        <v>199</v>
      </c>
      <c r="C57" s="44" t="s">
        <v>199</v>
      </c>
      <c r="D57" s="12" t="s">
        <v>199</v>
      </c>
      <c r="E57" s="12" t="s">
        <v>199</v>
      </c>
      <c r="F57" s="12" t="s">
        <v>199</v>
      </c>
      <c r="G57" s="48" t="s">
        <v>199</v>
      </c>
      <c r="H57" s="12" t="s">
        <v>199</v>
      </c>
      <c r="I57" s="12" t="s">
        <v>199</v>
      </c>
      <c r="J57" s="59" t="s">
        <v>199</v>
      </c>
    </row>
    <row r="58" spans="1:10" s="11" customFormat="1" ht="24.95" hidden="1" customHeight="1" x14ac:dyDescent="0.2">
      <c r="A58" s="12">
        <v>22</v>
      </c>
      <c r="B58" s="12" t="s">
        <v>199</v>
      </c>
      <c r="C58" s="44" t="s">
        <v>199</v>
      </c>
      <c r="D58" s="12" t="s">
        <v>199</v>
      </c>
      <c r="E58" s="12" t="s">
        <v>199</v>
      </c>
      <c r="F58" s="12" t="s">
        <v>199</v>
      </c>
      <c r="G58" s="48" t="s">
        <v>199</v>
      </c>
      <c r="H58" s="12" t="s">
        <v>199</v>
      </c>
      <c r="I58" s="12" t="s">
        <v>199</v>
      </c>
      <c r="J58" s="59" t="s">
        <v>199</v>
      </c>
    </row>
    <row r="59" spans="1:10" s="11" customFormat="1" ht="24.95" hidden="1" customHeight="1" x14ac:dyDescent="0.2">
      <c r="A59" s="12">
        <v>23</v>
      </c>
      <c r="B59" s="12" t="s">
        <v>199</v>
      </c>
      <c r="C59" s="44" t="s">
        <v>199</v>
      </c>
      <c r="D59" s="12" t="s">
        <v>199</v>
      </c>
      <c r="E59" s="12" t="s">
        <v>199</v>
      </c>
      <c r="F59" s="12" t="s">
        <v>199</v>
      </c>
      <c r="G59" s="48" t="s">
        <v>199</v>
      </c>
      <c r="H59" s="12" t="s">
        <v>199</v>
      </c>
      <c r="I59" s="12" t="s">
        <v>199</v>
      </c>
      <c r="J59" s="59" t="s">
        <v>199</v>
      </c>
    </row>
    <row r="60" spans="1:10" s="11" customFormat="1" ht="24.95" hidden="1" customHeight="1" x14ac:dyDescent="0.2">
      <c r="A60" s="12">
        <v>24</v>
      </c>
      <c r="B60" s="12" t="s">
        <v>199</v>
      </c>
      <c r="C60" s="44" t="s">
        <v>199</v>
      </c>
      <c r="D60" s="12" t="s">
        <v>199</v>
      </c>
      <c r="E60" s="12" t="s">
        <v>199</v>
      </c>
      <c r="F60" s="12" t="s">
        <v>199</v>
      </c>
      <c r="G60" s="48" t="s">
        <v>199</v>
      </c>
      <c r="H60" s="12" t="s">
        <v>199</v>
      </c>
      <c r="I60" s="12" t="s">
        <v>199</v>
      </c>
      <c r="J60" s="59" t="s">
        <v>199</v>
      </c>
    </row>
    <row r="61" spans="1:10" s="11" customFormat="1" ht="24.95" hidden="1" customHeight="1" x14ac:dyDescent="0.2">
      <c r="A61" s="12">
        <v>25</v>
      </c>
      <c r="B61" s="12" t="s">
        <v>199</v>
      </c>
      <c r="C61" s="44" t="s">
        <v>199</v>
      </c>
      <c r="D61" s="12" t="s">
        <v>199</v>
      </c>
      <c r="E61" s="12" t="s">
        <v>199</v>
      </c>
      <c r="F61" s="12" t="s">
        <v>199</v>
      </c>
      <c r="G61" s="48" t="s">
        <v>199</v>
      </c>
      <c r="H61" s="12" t="s">
        <v>199</v>
      </c>
      <c r="I61" s="12" t="s">
        <v>199</v>
      </c>
      <c r="J61" s="59" t="s">
        <v>199</v>
      </c>
    </row>
    <row r="62" spans="1:10" s="11" customFormat="1" ht="24.95" hidden="1" customHeight="1" x14ac:dyDescent="0.2">
      <c r="A62" s="12">
        <v>26</v>
      </c>
      <c r="B62" s="12" t="s">
        <v>199</v>
      </c>
      <c r="C62" s="44" t="s">
        <v>199</v>
      </c>
      <c r="D62" s="12" t="s">
        <v>199</v>
      </c>
      <c r="E62" s="12" t="s">
        <v>199</v>
      </c>
      <c r="F62" s="12" t="s">
        <v>199</v>
      </c>
      <c r="G62" s="48" t="s">
        <v>199</v>
      </c>
      <c r="H62" s="12" t="s">
        <v>199</v>
      </c>
      <c r="I62" s="12" t="s">
        <v>199</v>
      </c>
      <c r="J62" s="59" t="s">
        <v>199</v>
      </c>
    </row>
    <row r="63" spans="1:10" s="11" customFormat="1" ht="24.95" hidden="1" customHeight="1" x14ac:dyDescent="0.2">
      <c r="A63" s="12">
        <v>27</v>
      </c>
      <c r="B63" s="12" t="s">
        <v>199</v>
      </c>
      <c r="C63" s="44" t="s">
        <v>199</v>
      </c>
      <c r="D63" s="12" t="s">
        <v>199</v>
      </c>
      <c r="E63" s="12" t="s">
        <v>199</v>
      </c>
      <c r="F63" s="12" t="s">
        <v>199</v>
      </c>
      <c r="G63" s="48" t="s">
        <v>199</v>
      </c>
      <c r="H63" s="12" t="s">
        <v>199</v>
      </c>
      <c r="I63" s="12" t="s">
        <v>199</v>
      </c>
      <c r="J63" s="59" t="s">
        <v>199</v>
      </c>
    </row>
    <row r="64" spans="1:10" s="11" customFormat="1" ht="24.95" hidden="1" customHeight="1" x14ac:dyDescent="0.2">
      <c r="A64" s="12">
        <v>28</v>
      </c>
      <c r="B64" s="12" t="s">
        <v>199</v>
      </c>
      <c r="C64" s="44" t="s">
        <v>199</v>
      </c>
      <c r="D64" s="12" t="s">
        <v>199</v>
      </c>
      <c r="E64" s="12" t="s">
        <v>199</v>
      </c>
      <c r="F64" s="12" t="s">
        <v>199</v>
      </c>
      <c r="G64" s="48" t="s">
        <v>199</v>
      </c>
      <c r="H64" s="12" t="s">
        <v>199</v>
      </c>
      <c r="I64" s="12" t="s">
        <v>199</v>
      </c>
      <c r="J64" s="59" t="s">
        <v>199</v>
      </c>
    </row>
    <row r="65" spans="1:10" s="11" customFormat="1" ht="24.95" hidden="1" customHeight="1" x14ac:dyDescent="0.2">
      <c r="A65" s="12">
        <v>29</v>
      </c>
      <c r="B65" s="12" t="s">
        <v>199</v>
      </c>
      <c r="C65" s="44" t="s">
        <v>199</v>
      </c>
      <c r="D65" s="12" t="s">
        <v>199</v>
      </c>
      <c r="E65" s="12" t="s">
        <v>199</v>
      </c>
      <c r="F65" s="12" t="s">
        <v>199</v>
      </c>
      <c r="G65" s="48" t="s">
        <v>199</v>
      </c>
      <c r="H65" s="12" t="s">
        <v>199</v>
      </c>
      <c r="I65" s="12" t="s">
        <v>199</v>
      </c>
      <c r="J65" s="59" t="s">
        <v>199</v>
      </c>
    </row>
    <row r="66" spans="1:10" s="11" customFormat="1" ht="24.95" hidden="1" customHeight="1" x14ac:dyDescent="0.2">
      <c r="A66" s="85">
        <v>30</v>
      </c>
      <c r="B66" s="86" t="s">
        <v>199</v>
      </c>
      <c r="C66" s="87" t="s">
        <v>199</v>
      </c>
      <c r="D66" s="86" t="s">
        <v>199</v>
      </c>
      <c r="E66" s="86" t="s">
        <v>199</v>
      </c>
      <c r="F66" s="86" t="s">
        <v>199</v>
      </c>
      <c r="G66" s="88" t="s">
        <v>199</v>
      </c>
      <c r="H66" s="86" t="s">
        <v>199</v>
      </c>
      <c r="I66" s="86" t="s">
        <v>199</v>
      </c>
      <c r="J66" s="89" t="s">
        <v>199</v>
      </c>
    </row>
    <row r="67" spans="1:10" ht="72.75" customHeight="1" x14ac:dyDescent="0.2">
      <c r="A67" s="77"/>
      <c r="B67" s="198" t="s">
        <v>252</v>
      </c>
      <c r="C67" s="199"/>
      <c r="D67" s="199"/>
      <c r="E67" s="200"/>
      <c r="F67" s="201" t="s">
        <v>122</v>
      </c>
      <c r="G67" s="202"/>
      <c r="H67" s="202"/>
      <c r="I67" s="202"/>
      <c r="J67" s="203"/>
    </row>
    <row r="68" spans="1:10" ht="27" customHeight="1" x14ac:dyDescent="0.2">
      <c r="A68" s="204" t="s">
        <v>114</v>
      </c>
      <c r="B68" s="206" t="s">
        <v>2</v>
      </c>
      <c r="C68" s="207" t="s">
        <v>23</v>
      </c>
      <c r="D68" s="206" t="s">
        <v>19</v>
      </c>
      <c r="E68" s="209" t="s">
        <v>24</v>
      </c>
      <c r="F68" s="2" t="s">
        <v>16</v>
      </c>
      <c r="G68" s="46"/>
      <c r="H68" s="204" t="s">
        <v>108</v>
      </c>
      <c r="I68" s="204" t="s">
        <v>120</v>
      </c>
      <c r="J68" s="206" t="s">
        <v>25</v>
      </c>
    </row>
    <row r="69" spans="1:10" ht="20.25" customHeight="1" x14ac:dyDescent="0.2">
      <c r="A69" s="205"/>
      <c r="B69" s="205"/>
      <c r="C69" s="208"/>
      <c r="D69" s="205"/>
      <c r="E69" s="210"/>
      <c r="F69" s="6" t="s">
        <v>17</v>
      </c>
      <c r="G69" s="47" t="s">
        <v>18</v>
      </c>
      <c r="H69" s="205"/>
      <c r="I69" s="205"/>
      <c r="J69" s="205"/>
    </row>
    <row r="70" spans="1:10" s="11" customFormat="1" ht="24.95" customHeight="1" x14ac:dyDescent="0.2">
      <c r="A70" s="12">
        <v>1</v>
      </c>
      <c r="B70" s="12">
        <v>32</v>
      </c>
      <c r="C70" s="44" t="s">
        <v>99</v>
      </c>
      <c r="D70" s="12">
        <v>4</v>
      </c>
      <c r="E70" s="12">
        <v>501</v>
      </c>
      <c r="F70" s="12">
        <v>10</v>
      </c>
      <c r="G70" s="48">
        <v>7</v>
      </c>
      <c r="H70" s="12" t="s">
        <v>135</v>
      </c>
      <c r="I70" s="12">
        <v>1</v>
      </c>
      <c r="J70" s="59">
        <v>1</v>
      </c>
    </row>
    <row r="71" spans="1:10" s="11" customFormat="1" ht="24.95" customHeight="1" x14ac:dyDescent="0.2">
      <c r="A71" s="12">
        <v>2</v>
      </c>
      <c r="B71" s="12">
        <v>37</v>
      </c>
      <c r="C71" s="44" t="s">
        <v>107</v>
      </c>
      <c r="D71" s="12">
        <v>10</v>
      </c>
      <c r="E71" s="12">
        <v>471</v>
      </c>
      <c r="F71" s="12">
        <v>9</v>
      </c>
      <c r="G71" s="48">
        <v>13</v>
      </c>
      <c r="H71" s="12" t="s">
        <v>135</v>
      </c>
      <c r="I71" s="12">
        <v>2</v>
      </c>
      <c r="J71" s="59">
        <v>2</v>
      </c>
    </row>
    <row r="72" spans="1:10" s="11" customFormat="1" ht="24.95" customHeight="1" x14ac:dyDescent="0.2">
      <c r="A72" s="12">
        <v>3</v>
      </c>
      <c r="B72" s="12">
        <v>34</v>
      </c>
      <c r="C72" s="44" t="s">
        <v>106</v>
      </c>
      <c r="D72" s="12">
        <v>20</v>
      </c>
      <c r="E72" s="12">
        <v>283</v>
      </c>
      <c r="F72" s="12">
        <v>5</v>
      </c>
      <c r="G72" s="48">
        <v>14.333333333333334</v>
      </c>
      <c r="H72" s="12" t="s">
        <v>135</v>
      </c>
      <c r="I72" s="12">
        <v>3</v>
      </c>
      <c r="J72" s="59">
        <v>3</v>
      </c>
    </row>
    <row r="73" spans="1:10" s="11" customFormat="1" ht="24.95" customHeight="1" x14ac:dyDescent="0.2">
      <c r="A73" s="12">
        <v>4</v>
      </c>
      <c r="B73" s="12">
        <v>35</v>
      </c>
      <c r="C73" s="44" t="s">
        <v>286</v>
      </c>
      <c r="D73" s="12">
        <v>13</v>
      </c>
      <c r="E73" s="12">
        <v>271</v>
      </c>
      <c r="F73" s="12">
        <v>5</v>
      </c>
      <c r="G73" s="48">
        <v>10.333333333333334</v>
      </c>
      <c r="H73" s="12" t="s">
        <v>135</v>
      </c>
      <c r="I73" s="12">
        <v>4</v>
      </c>
      <c r="J73" s="59">
        <v>4</v>
      </c>
    </row>
    <row r="74" spans="1:10" s="11" customFormat="1" ht="24.95" customHeight="1" x14ac:dyDescent="0.2">
      <c r="A74" s="12">
        <v>5</v>
      </c>
      <c r="B74" s="12">
        <v>38</v>
      </c>
      <c r="C74" s="44" t="s">
        <v>162</v>
      </c>
      <c r="D74" s="12">
        <v>14</v>
      </c>
      <c r="E74" s="12">
        <v>233</v>
      </c>
      <c r="F74" s="12">
        <v>4</v>
      </c>
      <c r="G74" s="48">
        <v>13.666666666666666</v>
      </c>
      <c r="H74" s="12" t="s">
        <v>135</v>
      </c>
      <c r="I74" s="12">
        <v>5</v>
      </c>
      <c r="J74" s="59">
        <v>5</v>
      </c>
    </row>
    <row r="75" spans="1:10" s="11" customFormat="1" ht="24.95" customHeight="1" x14ac:dyDescent="0.2">
      <c r="A75" s="12">
        <v>6</v>
      </c>
      <c r="B75" s="12">
        <v>36</v>
      </c>
      <c r="C75" s="44" t="s">
        <v>275</v>
      </c>
      <c r="D75" s="12">
        <v>16</v>
      </c>
      <c r="E75" s="12">
        <v>191</v>
      </c>
      <c r="F75" s="12">
        <v>3</v>
      </c>
      <c r="G75" s="48">
        <v>15.666666666666666</v>
      </c>
      <c r="H75" s="12" t="s">
        <v>135</v>
      </c>
      <c r="I75" s="12">
        <v>6</v>
      </c>
      <c r="J75" s="59">
        <v>6</v>
      </c>
    </row>
    <row r="76" spans="1:10" s="11" customFormat="1" ht="24.95" customHeight="1" x14ac:dyDescent="0.2">
      <c r="A76" s="12">
        <v>7</v>
      </c>
      <c r="B76" s="12">
        <v>41</v>
      </c>
      <c r="C76" s="44" t="s">
        <v>201</v>
      </c>
      <c r="D76" s="12">
        <v>7</v>
      </c>
      <c r="E76" s="12">
        <v>148</v>
      </c>
      <c r="F76" s="12">
        <v>3</v>
      </c>
      <c r="G76" s="48">
        <v>1.3333333333333333</v>
      </c>
      <c r="H76" s="12" t="s">
        <v>135</v>
      </c>
      <c r="I76" s="12">
        <v>7</v>
      </c>
      <c r="J76" s="59">
        <v>7</v>
      </c>
    </row>
    <row r="77" spans="1:10" s="11" customFormat="1" ht="24.95" customHeight="1" x14ac:dyDescent="0.2">
      <c r="A77" s="12">
        <v>8</v>
      </c>
      <c r="B77" s="12">
        <v>40</v>
      </c>
      <c r="C77" s="44" t="s">
        <v>213</v>
      </c>
      <c r="D77" s="12">
        <v>13</v>
      </c>
      <c r="E77" s="12">
        <v>139</v>
      </c>
      <c r="F77" s="12">
        <v>2</v>
      </c>
      <c r="G77" s="48">
        <v>14.333333333333334</v>
      </c>
      <c r="H77" s="12" t="s">
        <v>135</v>
      </c>
      <c r="I77" s="12">
        <v>8</v>
      </c>
      <c r="J77" s="59">
        <v>8</v>
      </c>
    </row>
    <row r="78" spans="1:10" s="11" customFormat="1" ht="24.95" customHeight="1" x14ac:dyDescent="0.2">
      <c r="A78" s="12">
        <v>9</v>
      </c>
      <c r="B78" s="12">
        <v>43</v>
      </c>
      <c r="C78" s="44" t="s">
        <v>280</v>
      </c>
      <c r="D78" s="12">
        <v>8</v>
      </c>
      <c r="E78" s="12">
        <v>120</v>
      </c>
      <c r="F78" s="12">
        <v>2</v>
      </c>
      <c r="G78" s="48">
        <v>8</v>
      </c>
      <c r="H78" s="12" t="s">
        <v>135</v>
      </c>
      <c r="I78" s="12">
        <v>9</v>
      </c>
      <c r="J78" s="59">
        <v>9</v>
      </c>
    </row>
    <row r="79" spans="1:10" s="11" customFormat="1" ht="24.95" customHeight="1" x14ac:dyDescent="0.2">
      <c r="A79" s="12">
        <v>10</v>
      </c>
      <c r="B79" s="12">
        <v>42</v>
      </c>
      <c r="C79" s="44" t="s">
        <v>203</v>
      </c>
      <c r="D79" s="12">
        <v>10</v>
      </c>
      <c r="E79" s="12">
        <v>118</v>
      </c>
      <c r="F79" s="12">
        <v>2</v>
      </c>
      <c r="G79" s="48">
        <v>7.333333333333333</v>
      </c>
      <c r="H79" s="12" t="s">
        <v>135</v>
      </c>
      <c r="I79" s="12">
        <v>10</v>
      </c>
      <c r="J79" s="59">
        <v>10</v>
      </c>
    </row>
    <row r="80" spans="1:10" s="11" customFormat="1" ht="24.95" customHeight="1" x14ac:dyDescent="0.2">
      <c r="A80" s="12">
        <v>11</v>
      </c>
      <c r="B80" s="12">
        <v>39</v>
      </c>
      <c r="C80" s="44" t="s">
        <v>95</v>
      </c>
      <c r="D80" s="12">
        <v>4</v>
      </c>
      <c r="E80" s="12">
        <v>86</v>
      </c>
      <c r="F80" s="12">
        <v>1</v>
      </c>
      <c r="G80" s="48">
        <v>12.666666666666666</v>
      </c>
      <c r="H80" s="12" t="s">
        <v>135</v>
      </c>
      <c r="I80" s="12">
        <v>11</v>
      </c>
      <c r="J80" s="59">
        <v>11</v>
      </c>
    </row>
    <row r="81" spans="1:10" s="11" customFormat="1" ht="24.95" customHeight="1" x14ac:dyDescent="0.2">
      <c r="A81" s="12">
        <v>12</v>
      </c>
      <c r="B81" s="12">
        <v>44</v>
      </c>
      <c r="C81" s="44" t="s">
        <v>204</v>
      </c>
      <c r="D81" s="12">
        <v>2</v>
      </c>
      <c r="E81" s="12">
        <v>49</v>
      </c>
      <c r="F81" s="12">
        <v>1</v>
      </c>
      <c r="G81" s="48">
        <v>0.33333333333333331</v>
      </c>
      <c r="H81" s="12" t="s">
        <v>135</v>
      </c>
      <c r="I81" s="12">
        <v>12</v>
      </c>
      <c r="J81" s="59">
        <v>12</v>
      </c>
    </row>
    <row r="82" spans="1:10" s="11" customFormat="1" ht="24.95" customHeight="1" x14ac:dyDescent="0.2">
      <c r="A82" s="12">
        <v>13</v>
      </c>
      <c r="B82" s="12">
        <v>33</v>
      </c>
      <c r="C82" s="44" t="s">
        <v>165</v>
      </c>
      <c r="D82" s="12">
        <v>2</v>
      </c>
      <c r="E82" s="12">
        <v>21</v>
      </c>
      <c r="F82" s="12">
        <v>0</v>
      </c>
      <c r="G82" s="48">
        <v>7</v>
      </c>
      <c r="H82" s="12" t="s">
        <v>135</v>
      </c>
      <c r="I82" s="12">
        <v>13</v>
      </c>
      <c r="J82" s="59">
        <v>13</v>
      </c>
    </row>
    <row r="83" spans="1:10" s="11" customFormat="1" ht="24.95" customHeight="1" x14ac:dyDescent="0.2">
      <c r="A83" s="12">
        <v>14</v>
      </c>
      <c r="B83" s="12">
        <v>31</v>
      </c>
      <c r="C83" s="44" t="s">
        <v>244</v>
      </c>
      <c r="D83" s="12">
        <v>0</v>
      </c>
      <c r="E83" s="12">
        <v>0</v>
      </c>
      <c r="F83" s="12">
        <v>0</v>
      </c>
      <c r="G83" s="48">
        <v>0</v>
      </c>
      <c r="H83" s="12" t="s">
        <v>199</v>
      </c>
      <c r="I83" s="12">
        <v>15</v>
      </c>
      <c r="J83" s="59">
        <v>15</v>
      </c>
    </row>
    <row r="84" spans="1:10" s="11" customFormat="1" ht="24.95" customHeight="1" x14ac:dyDescent="0.2">
      <c r="A84" s="12">
        <v>15</v>
      </c>
      <c r="B84" s="12">
        <v>45</v>
      </c>
      <c r="C84" s="44" t="s">
        <v>243</v>
      </c>
      <c r="D84" s="12">
        <v>0</v>
      </c>
      <c r="E84" s="12">
        <v>0</v>
      </c>
      <c r="F84" s="12">
        <v>0</v>
      </c>
      <c r="G84" s="48">
        <v>0</v>
      </c>
      <c r="H84" s="12" t="s">
        <v>199</v>
      </c>
      <c r="I84" s="12">
        <v>15</v>
      </c>
      <c r="J84" s="59">
        <v>15</v>
      </c>
    </row>
    <row r="85" spans="1:10" s="11" customFormat="1" ht="24.95" hidden="1" customHeight="1" x14ac:dyDescent="0.2">
      <c r="A85" s="12">
        <v>16</v>
      </c>
      <c r="B85" s="12" t="s">
        <v>199</v>
      </c>
      <c r="C85" s="44" t="s">
        <v>199</v>
      </c>
      <c r="D85" s="12" t="s">
        <v>199</v>
      </c>
      <c r="E85" s="12" t="s">
        <v>199</v>
      </c>
      <c r="F85" s="12" t="s">
        <v>199</v>
      </c>
      <c r="G85" s="48" t="s">
        <v>199</v>
      </c>
      <c r="H85" s="12" t="s">
        <v>199</v>
      </c>
      <c r="I85" s="12" t="s">
        <v>199</v>
      </c>
      <c r="J85" s="59" t="s">
        <v>199</v>
      </c>
    </row>
    <row r="86" spans="1:10" s="11" customFormat="1" ht="24.95" hidden="1" customHeight="1" x14ac:dyDescent="0.2">
      <c r="A86" s="12">
        <v>17</v>
      </c>
      <c r="B86" s="12" t="s">
        <v>199</v>
      </c>
      <c r="C86" s="44" t="s">
        <v>199</v>
      </c>
      <c r="D86" s="12" t="s">
        <v>199</v>
      </c>
      <c r="E86" s="12" t="s">
        <v>199</v>
      </c>
      <c r="F86" s="12" t="s">
        <v>199</v>
      </c>
      <c r="G86" s="48" t="s">
        <v>199</v>
      </c>
      <c r="H86" s="12" t="s">
        <v>199</v>
      </c>
      <c r="I86" s="12" t="s">
        <v>199</v>
      </c>
      <c r="J86" s="59" t="s">
        <v>199</v>
      </c>
    </row>
    <row r="87" spans="1:10" s="11" customFormat="1" ht="24.95" hidden="1" customHeight="1" x14ac:dyDescent="0.2">
      <c r="A87" s="12">
        <v>18</v>
      </c>
      <c r="B87" s="12" t="s">
        <v>199</v>
      </c>
      <c r="C87" s="44" t="s">
        <v>199</v>
      </c>
      <c r="D87" s="12" t="s">
        <v>199</v>
      </c>
      <c r="E87" s="12" t="s">
        <v>199</v>
      </c>
      <c r="F87" s="12" t="s">
        <v>199</v>
      </c>
      <c r="G87" s="48" t="s">
        <v>199</v>
      </c>
      <c r="H87" s="12" t="s">
        <v>199</v>
      </c>
      <c r="I87" s="12" t="s">
        <v>199</v>
      </c>
      <c r="J87" s="59" t="s">
        <v>199</v>
      </c>
    </row>
    <row r="88" spans="1:10" s="11" customFormat="1" ht="24.95" hidden="1" customHeight="1" x14ac:dyDescent="0.2">
      <c r="A88" s="12">
        <v>19</v>
      </c>
      <c r="B88" s="12" t="s">
        <v>199</v>
      </c>
      <c r="C88" s="44" t="s">
        <v>199</v>
      </c>
      <c r="D88" s="12" t="s">
        <v>199</v>
      </c>
      <c r="E88" s="12" t="s">
        <v>199</v>
      </c>
      <c r="F88" s="12" t="s">
        <v>199</v>
      </c>
      <c r="G88" s="48" t="s">
        <v>199</v>
      </c>
      <c r="H88" s="12" t="s">
        <v>199</v>
      </c>
      <c r="I88" s="12" t="s">
        <v>199</v>
      </c>
      <c r="J88" s="59" t="s">
        <v>199</v>
      </c>
    </row>
    <row r="89" spans="1:10" s="11" customFormat="1" ht="24.95" hidden="1" customHeight="1" x14ac:dyDescent="0.2">
      <c r="A89" s="12">
        <v>20</v>
      </c>
      <c r="B89" s="12" t="s">
        <v>199</v>
      </c>
      <c r="C89" s="44" t="s">
        <v>199</v>
      </c>
      <c r="D89" s="12" t="s">
        <v>199</v>
      </c>
      <c r="E89" s="12" t="s">
        <v>199</v>
      </c>
      <c r="F89" s="12" t="s">
        <v>199</v>
      </c>
      <c r="G89" s="48" t="s">
        <v>199</v>
      </c>
      <c r="H89" s="12" t="s">
        <v>199</v>
      </c>
      <c r="I89" s="12" t="s">
        <v>199</v>
      </c>
      <c r="J89" s="59" t="s">
        <v>199</v>
      </c>
    </row>
    <row r="90" spans="1:10" s="11" customFormat="1" ht="24.95" hidden="1" customHeight="1" x14ac:dyDescent="0.2">
      <c r="A90" s="12">
        <v>21</v>
      </c>
      <c r="B90" s="12" t="s">
        <v>199</v>
      </c>
      <c r="C90" s="44" t="s">
        <v>199</v>
      </c>
      <c r="D90" s="12" t="s">
        <v>199</v>
      </c>
      <c r="E90" s="12" t="s">
        <v>199</v>
      </c>
      <c r="F90" s="12" t="s">
        <v>199</v>
      </c>
      <c r="G90" s="48" t="s">
        <v>199</v>
      </c>
      <c r="H90" s="12" t="s">
        <v>199</v>
      </c>
      <c r="I90" s="12" t="s">
        <v>199</v>
      </c>
      <c r="J90" s="59" t="s">
        <v>199</v>
      </c>
    </row>
    <row r="91" spans="1:10" s="11" customFormat="1" ht="24.95" hidden="1" customHeight="1" x14ac:dyDescent="0.2">
      <c r="A91" s="12">
        <v>22</v>
      </c>
      <c r="B91" s="12" t="s">
        <v>199</v>
      </c>
      <c r="C91" s="44" t="s">
        <v>199</v>
      </c>
      <c r="D91" s="12" t="s">
        <v>199</v>
      </c>
      <c r="E91" s="12" t="s">
        <v>199</v>
      </c>
      <c r="F91" s="12" t="s">
        <v>199</v>
      </c>
      <c r="G91" s="48" t="s">
        <v>199</v>
      </c>
      <c r="H91" s="12" t="s">
        <v>199</v>
      </c>
      <c r="I91" s="12" t="s">
        <v>199</v>
      </c>
      <c r="J91" s="59" t="s">
        <v>199</v>
      </c>
    </row>
    <row r="92" spans="1:10" s="11" customFormat="1" ht="24.95" hidden="1" customHeight="1" x14ac:dyDescent="0.2">
      <c r="A92" s="12">
        <v>23</v>
      </c>
      <c r="B92" s="12" t="s">
        <v>199</v>
      </c>
      <c r="C92" s="44" t="s">
        <v>199</v>
      </c>
      <c r="D92" s="12" t="s">
        <v>199</v>
      </c>
      <c r="E92" s="12" t="s">
        <v>199</v>
      </c>
      <c r="F92" s="12" t="s">
        <v>199</v>
      </c>
      <c r="G92" s="48" t="s">
        <v>199</v>
      </c>
      <c r="H92" s="12" t="s">
        <v>199</v>
      </c>
      <c r="I92" s="12" t="s">
        <v>199</v>
      </c>
      <c r="J92" s="59" t="s">
        <v>199</v>
      </c>
    </row>
    <row r="93" spans="1:10" s="11" customFormat="1" ht="24.95" hidden="1" customHeight="1" x14ac:dyDescent="0.2">
      <c r="A93" s="12">
        <v>24</v>
      </c>
      <c r="B93" s="12" t="s">
        <v>199</v>
      </c>
      <c r="C93" s="44" t="s">
        <v>199</v>
      </c>
      <c r="D93" s="12" t="s">
        <v>199</v>
      </c>
      <c r="E93" s="12" t="s">
        <v>199</v>
      </c>
      <c r="F93" s="12" t="s">
        <v>199</v>
      </c>
      <c r="G93" s="48" t="s">
        <v>199</v>
      </c>
      <c r="H93" s="12" t="s">
        <v>199</v>
      </c>
      <c r="I93" s="12" t="s">
        <v>199</v>
      </c>
      <c r="J93" s="59" t="s">
        <v>199</v>
      </c>
    </row>
    <row r="94" spans="1:10" s="11" customFormat="1" ht="24.95" hidden="1" customHeight="1" x14ac:dyDescent="0.2">
      <c r="A94" s="12">
        <v>25</v>
      </c>
      <c r="B94" s="12" t="s">
        <v>199</v>
      </c>
      <c r="C94" s="44" t="s">
        <v>199</v>
      </c>
      <c r="D94" s="12" t="s">
        <v>199</v>
      </c>
      <c r="E94" s="12" t="s">
        <v>199</v>
      </c>
      <c r="F94" s="12" t="s">
        <v>199</v>
      </c>
      <c r="G94" s="48" t="s">
        <v>199</v>
      </c>
      <c r="H94" s="12" t="s">
        <v>199</v>
      </c>
      <c r="I94" s="12" t="s">
        <v>199</v>
      </c>
      <c r="J94" s="59" t="s">
        <v>199</v>
      </c>
    </row>
    <row r="95" spans="1:10" s="11" customFormat="1" ht="24.95" hidden="1" customHeight="1" x14ac:dyDescent="0.2">
      <c r="A95" s="12">
        <v>26</v>
      </c>
      <c r="B95" s="12" t="s">
        <v>199</v>
      </c>
      <c r="C95" s="44" t="s">
        <v>199</v>
      </c>
      <c r="D95" s="12" t="s">
        <v>199</v>
      </c>
      <c r="E95" s="12" t="s">
        <v>199</v>
      </c>
      <c r="F95" s="12" t="s">
        <v>199</v>
      </c>
      <c r="G95" s="48" t="s">
        <v>199</v>
      </c>
      <c r="H95" s="12" t="s">
        <v>199</v>
      </c>
      <c r="I95" s="12" t="s">
        <v>199</v>
      </c>
      <c r="J95" s="59" t="s">
        <v>199</v>
      </c>
    </row>
    <row r="96" spans="1:10" s="11" customFormat="1" ht="24.95" hidden="1" customHeight="1" x14ac:dyDescent="0.2">
      <c r="A96" s="12">
        <v>27</v>
      </c>
      <c r="B96" s="12" t="s">
        <v>199</v>
      </c>
      <c r="C96" s="44" t="s">
        <v>199</v>
      </c>
      <c r="D96" s="12" t="s">
        <v>199</v>
      </c>
      <c r="E96" s="12" t="s">
        <v>199</v>
      </c>
      <c r="F96" s="12" t="s">
        <v>199</v>
      </c>
      <c r="G96" s="48" t="s">
        <v>199</v>
      </c>
      <c r="H96" s="12" t="s">
        <v>199</v>
      </c>
      <c r="I96" s="12" t="s">
        <v>199</v>
      </c>
      <c r="J96" s="59" t="s">
        <v>199</v>
      </c>
    </row>
    <row r="97" spans="1:10" s="11" customFormat="1" ht="24.95" hidden="1" customHeight="1" x14ac:dyDescent="0.2">
      <c r="A97" s="12">
        <v>28</v>
      </c>
      <c r="B97" s="12" t="s">
        <v>199</v>
      </c>
      <c r="C97" s="44" t="s">
        <v>199</v>
      </c>
      <c r="D97" s="12" t="s">
        <v>199</v>
      </c>
      <c r="E97" s="12" t="s">
        <v>199</v>
      </c>
      <c r="F97" s="12" t="s">
        <v>199</v>
      </c>
      <c r="G97" s="48" t="s">
        <v>199</v>
      </c>
      <c r="H97" s="12" t="s">
        <v>199</v>
      </c>
      <c r="I97" s="12" t="s">
        <v>199</v>
      </c>
      <c r="J97" s="59" t="s">
        <v>199</v>
      </c>
    </row>
    <row r="98" spans="1:10" s="11" customFormat="1" ht="24.95" hidden="1" customHeight="1" x14ac:dyDescent="0.2">
      <c r="A98" s="12">
        <v>29</v>
      </c>
      <c r="B98" s="12" t="s">
        <v>199</v>
      </c>
      <c r="C98" s="44" t="s">
        <v>199</v>
      </c>
      <c r="D98" s="12" t="s">
        <v>199</v>
      </c>
      <c r="E98" s="12" t="s">
        <v>199</v>
      </c>
      <c r="F98" s="12" t="s">
        <v>199</v>
      </c>
      <c r="G98" s="48" t="s">
        <v>199</v>
      </c>
      <c r="H98" s="12" t="s">
        <v>199</v>
      </c>
      <c r="I98" s="12" t="s">
        <v>199</v>
      </c>
      <c r="J98" s="59" t="s">
        <v>199</v>
      </c>
    </row>
    <row r="99" spans="1:10" s="11" customFormat="1" ht="24.95" customHeight="1" x14ac:dyDescent="0.2">
      <c r="A99" s="86">
        <v>30</v>
      </c>
      <c r="B99" s="86" t="s">
        <v>199</v>
      </c>
      <c r="C99" s="87" t="s">
        <v>199</v>
      </c>
      <c r="D99" s="86" t="s">
        <v>199</v>
      </c>
      <c r="E99" s="86" t="s">
        <v>199</v>
      </c>
      <c r="F99" s="86" t="s">
        <v>199</v>
      </c>
      <c r="G99" s="88" t="s">
        <v>199</v>
      </c>
      <c r="H99" s="86" t="s">
        <v>199</v>
      </c>
      <c r="I99" s="86" t="s">
        <v>199</v>
      </c>
      <c r="J99" s="89" t="s">
        <v>199</v>
      </c>
    </row>
    <row r="100" spans="1:10" ht="72.75" customHeight="1" x14ac:dyDescent="0.2">
      <c r="A100" s="77"/>
      <c r="B100" s="198" t="s">
        <v>252</v>
      </c>
      <c r="C100" s="199"/>
      <c r="D100" s="199"/>
      <c r="E100" s="200"/>
      <c r="F100" s="201" t="s">
        <v>123</v>
      </c>
      <c r="G100" s="202"/>
      <c r="H100" s="202"/>
      <c r="I100" s="202"/>
      <c r="J100" s="203"/>
    </row>
    <row r="101" spans="1:10" ht="27" customHeight="1" x14ac:dyDescent="0.2">
      <c r="A101" s="204" t="s">
        <v>114</v>
      </c>
      <c r="B101" s="206" t="s">
        <v>2</v>
      </c>
      <c r="C101" s="207" t="s">
        <v>23</v>
      </c>
      <c r="D101" s="206" t="s">
        <v>19</v>
      </c>
      <c r="E101" s="209" t="s">
        <v>24</v>
      </c>
      <c r="F101" s="2" t="s">
        <v>16</v>
      </c>
      <c r="G101" s="46"/>
      <c r="H101" s="204" t="s">
        <v>108</v>
      </c>
      <c r="I101" s="204" t="s">
        <v>120</v>
      </c>
      <c r="J101" s="206" t="s">
        <v>25</v>
      </c>
    </row>
    <row r="102" spans="1:10" ht="20.25" customHeight="1" x14ac:dyDescent="0.2">
      <c r="A102" s="205"/>
      <c r="B102" s="205"/>
      <c r="C102" s="208"/>
      <c r="D102" s="205"/>
      <c r="E102" s="210"/>
      <c r="F102" s="6" t="s">
        <v>17</v>
      </c>
      <c r="G102" s="47" t="s">
        <v>18</v>
      </c>
      <c r="H102" s="205"/>
      <c r="I102" s="205"/>
      <c r="J102" s="205"/>
    </row>
    <row r="103" spans="1:10" s="11" customFormat="1" ht="24.95" customHeight="1" x14ac:dyDescent="0.2">
      <c r="A103" s="12">
        <v>1</v>
      </c>
      <c r="B103" s="12">
        <v>56</v>
      </c>
      <c r="C103" s="44" t="s">
        <v>152</v>
      </c>
      <c r="D103" s="12">
        <v>8</v>
      </c>
      <c r="E103" s="12">
        <v>232</v>
      </c>
      <c r="F103" s="12">
        <v>4</v>
      </c>
      <c r="G103" s="48">
        <v>13.333333333333334</v>
      </c>
      <c r="H103" s="12" t="s">
        <v>135</v>
      </c>
      <c r="I103" s="12">
        <v>1</v>
      </c>
      <c r="J103" s="59">
        <v>1</v>
      </c>
    </row>
    <row r="104" spans="1:10" s="11" customFormat="1" ht="24.95" customHeight="1" x14ac:dyDescent="0.2">
      <c r="A104" s="12">
        <v>2</v>
      </c>
      <c r="B104" s="12">
        <v>51</v>
      </c>
      <c r="C104" s="44" t="s">
        <v>134</v>
      </c>
      <c r="D104" s="12">
        <v>3</v>
      </c>
      <c r="E104" s="12">
        <v>211</v>
      </c>
      <c r="F104" s="12">
        <v>4</v>
      </c>
      <c r="G104" s="48">
        <v>6.333333333333333</v>
      </c>
      <c r="H104" s="12" t="s">
        <v>135</v>
      </c>
      <c r="I104" s="12">
        <v>2</v>
      </c>
      <c r="J104" s="59">
        <v>2</v>
      </c>
    </row>
    <row r="105" spans="1:10" s="11" customFormat="1" ht="24.95" customHeight="1" x14ac:dyDescent="0.2">
      <c r="A105" s="12">
        <v>3</v>
      </c>
      <c r="B105" s="12">
        <v>49</v>
      </c>
      <c r="C105" s="44" t="s">
        <v>293</v>
      </c>
      <c r="D105" s="12">
        <v>6</v>
      </c>
      <c r="E105" s="12">
        <v>176</v>
      </c>
      <c r="F105" s="12">
        <v>3</v>
      </c>
      <c r="G105" s="48">
        <v>10.666666666666666</v>
      </c>
      <c r="H105" s="12" t="s">
        <v>135</v>
      </c>
      <c r="I105" s="12">
        <v>3</v>
      </c>
      <c r="J105" s="59">
        <v>3</v>
      </c>
    </row>
    <row r="106" spans="1:10" s="11" customFormat="1" ht="24.95" customHeight="1" x14ac:dyDescent="0.2">
      <c r="A106" s="12">
        <v>4</v>
      </c>
      <c r="B106" s="12">
        <v>59</v>
      </c>
      <c r="C106" s="44" t="s">
        <v>182</v>
      </c>
      <c r="D106" s="12">
        <v>8</v>
      </c>
      <c r="E106" s="12">
        <v>169</v>
      </c>
      <c r="F106" s="12">
        <v>3</v>
      </c>
      <c r="G106" s="48">
        <v>8.3333333333333339</v>
      </c>
      <c r="H106" s="12" t="s">
        <v>135</v>
      </c>
      <c r="I106" s="12">
        <v>4</v>
      </c>
      <c r="J106" s="59">
        <v>4</v>
      </c>
    </row>
    <row r="107" spans="1:10" s="11" customFormat="1" ht="24.95" customHeight="1" x14ac:dyDescent="0.2">
      <c r="A107" s="12">
        <v>5</v>
      </c>
      <c r="B107" s="12">
        <v>58</v>
      </c>
      <c r="C107" s="44" t="s">
        <v>272</v>
      </c>
      <c r="D107" s="12">
        <v>9</v>
      </c>
      <c r="E107" s="12">
        <v>120</v>
      </c>
      <c r="F107" s="12">
        <v>2</v>
      </c>
      <c r="G107" s="48">
        <v>8</v>
      </c>
      <c r="H107" s="12" t="s">
        <v>135</v>
      </c>
      <c r="I107" s="12">
        <v>5</v>
      </c>
      <c r="J107" s="59">
        <v>5</v>
      </c>
    </row>
    <row r="108" spans="1:10" s="11" customFormat="1" ht="24.95" customHeight="1" x14ac:dyDescent="0.2">
      <c r="A108" s="12">
        <v>6</v>
      </c>
      <c r="B108" s="12">
        <v>50</v>
      </c>
      <c r="C108" s="44" t="s">
        <v>282</v>
      </c>
      <c r="D108" s="12">
        <v>8</v>
      </c>
      <c r="E108" s="12">
        <v>96</v>
      </c>
      <c r="F108" s="12">
        <v>2</v>
      </c>
      <c r="G108" s="48">
        <v>0</v>
      </c>
      <c r="H108" s="12" t="s">
        <v>135</v>
      </c>
      <c r="I108" s="12">
        <v>6</v>
      </c>
      <c r="J108" s="59">
        <v>6</v>
      </c>
    </row>
    <row r="109" spans="1:10" s="11" customFormat="1" ht="24.95" customHeight="1" x14ac:dyDescent="0.2">
      <c r="A109" s="12">
        <v>7</v>
      </c>
      <c r="B109" s="12">
        <v>54</v>
      </c>
      <c r="C109" s="44" t="s">
        <v>278</v>
      </c>
      <c r="D109" s="12">
        <v>6</v>
      </c>
      <c r="E109" s="12">
        <v>71</v>
      </c>
      <c r="F109" s="12">
        <v>1</v>
      </c>
      <c r="G109" s="48">
        <v>7.666666666666667</v>
      </c>
      <c r="H109" s="12" t="s">
        <v>135</v>
      </c>
      <c r="I109" s="12">
        <v>7</v>
      </c>
      <c r="J109" s="59">
        <v>7</v>
      </c>
    </row>
    <row r="110" spans="1:10" s="11" customFormat="1" ht="24.95" customHeight="1" x14ac:dyDescent="0.2">
      <c r="A110" s="12">
        <v>8</v>
      </c>
      <c r="B110" s="12">
        <v>55</v>
      </c>
      <c r="C110" s="44" t="s">
        <v>273</v>
      </c>
      <c r="D110" s="12">
        <v>2</v>
      </c>
      <c r="E110" s="12">
        <v>43</v>
      </c>
      <c r="F110" s="12">
        <v>0</v>
      </c>
      <c r="G110" s="48">
        <v>14.333333333333334</v>
      </c>
      <c r="H110" s="12" t="s">
        <v>135</v>
      </c>
      <c r="I110" s="12">
        <v>8</v>
      </c>
      <c r="J110" s="59">
        <v>8</v>
      </c>
    </row>
    <row r="111" spans="1:10" s="11" customFormat="1" ht="24.95" customHeight="1" x14ac:dyDescent="0.2">
      <c r="A111" s="12">
        <v>9</v>
      </c>
      <c r="B111" s="12">
        <v>57</v>
      </c>
      <c r="C111" s="44" t="s">
        <v>237</v>
      </c>
      <c r="D111" s="12">
        <v>1</v>
      </c>
      <c r="E111" s="12">
        <v>40</v>
      </c>
      <c r="F111" s="12">
        <v>0</v>
      </c>
      <c r="G111" s="48">
        <v>13.333333333333334</v>
      </c>
      <c r="H111" s="12" t="s">
        <v>135</v>
      </c>
      <c r="I111" s="12">
        <v>9</v>
      </c>
      <c r="J111" s="59">
        <v>9</v>
      </c>
    </row>
    <row r="112" spans="1:10" s="11" customFormat="1" ht="24.95" customHeight="1" x14ac:dyDescent="0.2">
      <c r="A112" s="12">
        <v>10</v>
      </c>
      <c r="B112" s="12">
        <v>60</v>
      </c>
      <c r="C112" s="44" t="s">
        <v>150</v>
      </c>
      <c r="D112" s="12">
        <v>2</v>
      </c>
      <c r="E112" s="12">
        <v>38</v>
      </c>
      <c r="F112" s="12">
        <v>0</v>
      </c>
      <c r="G112" s="48">
        <v>12.666666666666666</v>
      </c>
      <c r="H112" s="12" t="s">
        <v>135</v>
      </c>
      <c r="I112" s="12">
        <v>10</v>
      </c>
      <c r="J112" s="59">
        <v>10</v>
      </c>
    </row>
    <row r="113" spans="1:10" s="11" customFormat="1" ht="24.95" customHeight="1" x14ac:dyDescent="0.2">
      <c r="A113" s="12">
        <v>11</v>
      </c>
      <c r="B113" s="12">
        <v>47</v>
      </c>
      <c r="C113" s="44" t="s">
        <v>168</v>
      </c>
      <c r="D113" s="12">
        <v>3</v>
      </c>
      <c r="E113" s="12">
        <v>21</v>
      </c>
      <c r="F113" s="12">
        <v>0</v>
      </c>
      <c r="G113" s="48">
        <v>7</v>
      </c>
      <c r="H113" s="12" t="s">
        <v>135</v>
      </c>
      <c r="I113" s="12">
        <v>11</v>
      </c>
      <c r="J113" s="59">
        <v>11</v>
      </c>
    </row>
    <row r="114" spans="1:10" s="11" customFormat="1" ht="24.95" customHeight="1" x14ac:dyDescent="0.2">
      <c r="A114" s="12">
        <v>12</v>
      </c>
      <c r="B114" s="12">
        <v>53</v>
      </c>
      <c r="C114" s="44" t="s">
        <v>269</v>
      </c>
      <c r="D114" s="12">
        <v>1</v>
      </c>
      <c r="E114" s="12">
        <v>5</v>
      </c>
      <c r="F114" s="12">
        <v>0</v>
      </c>
      <c r="G114" s="48">
        <v>1.6666666666666667</v>
      </c>
      <c r="H114" s="12" t="s">
        <v>135</v>
      </c>
      <c r="I114" s="12">
        <v>12</v>
      </c>
      <c r="J114" s="59">
        <v>12</v>
      </c>
    </row>
    <row r="115" spans="1:10" s="11" customFormat="1" ht="24.95" customHeight="1" x14ac:dyDescent="0.2">
      <c r="A115" s="12">
        <v>13</v>
      </c>
      <c r="B115" s="12">
        <v>46</v>
      </c>
      <c r="C115" s="44" t="s">
        <v>154</v>
      </c>
      <c r="D115" s="12">
        <v>0</v>
      </c>
      <c r="E115" s="12">
        <v>0</v>
      </c>
      <c r="F115" s="12">
        <v>0</v>
      </c>
      <c r="G115" s="48">
        <v>0</v>
      </c>
      <c r="H115" s="12" t="s">
        <v>135</v>
      </c>
      <c r="I115" s="12">
        <v>15</v>
      </c>
      <c r="J115" s="59">
        <v>15</v>
      </c>
    </row>
    <row r="116" spans="1:10" s="11" customFormat="1" ht="24.95" customHeight="1" x14ac:dyDescent="0.2">
      <c r="A116" s="12">
        <v>14</v>
      </c>
      <c r="B116" s="12">
        <v>48</v>
      </c>
      <c r="C116" s="44" t="s">
        <v>245</v>
      </c>
      <c r="D116" s="12">
        <v>0</v>
      </c>
      <c r="E116" s="12">
        <v>0</v>
      </c>
      <c r="F116" s="12">
        <v>0</v>
      </c>
      <c r="G116" s="48">
        <v>0</v>
      </c>
      <c r="H116" s="12" t="s">
        <v>199</v>
      </c>
      <c r="I116" s="12">
        <v>15</v>
      </c>
      <c r="J116" s="59">
        <v>15</v>
      </c>
    </row>
    <row r="117" spans="1:10" s="11" customFormat="1" ht="24.95" customHeight="1" x14ac:dyDescent="0.2">
      <c r="A117" s="12">
        <v>15</v>
      </c>
      <c r="B117" s="12">
        <v>52</v>
      </c>
      <c r="C117" s="44" t="s">
        <v>248</v>
      </c>
      <c r="D117" s="12">
        <v>0</v>
      </c>
      <c r="E117" s="12">
        <v>0</v>
      </c>
      <c r="F117" s="12">
        <v>0</v>
      </c>
      <c r="G117" s="48">
        <v>0</v>
      </c>
      <c r="H117" s="12" t="s">
        <v>199</v>
      </c>
      <c r="I117" s="12">
        <v>15</v>
      </c>
      <c r="J117" s="59">
        <v>15</v>
      </c>
    </row>
    <row r="118" spans="1:10" s="11" customFormat="1" ht="24.95" hidden="1" customHeight="1" x14ac:dyDescent="0.2">
      <c r="A118" s="12">
        <v>16</v>
      </c>
      <c r="B118" s="12" t="s">
        <v>199</v>
      </c>
      <c r="C118" s="44" t="s">
        <v>199</v>
      </c>
      <c r="D118" s="12" t="s">
        <v>199</v>
      </c>
      <c r="E118" s="12" t="s">
        <v>199</v>
      </c>
      <c r="F118" s="12" t="s">
        <v>199</v>
      </c>
      <c r="G118" s="48" t="s">
        <v>199</v>
      </c>
      <c r="H118" s="12" t="s">
        <v>199</v>
      </c>
      <c r="I118" s="12" t="s">
        <v>199</v>
      </c>
      <c r="J118" s="59" t="s">
        <v>199</v>
      </c>
    </row>
    <row r="119" spans="1:10" s="11" customFormat="1" ht="24.95" hidden="1" customHeight="1" x14ac:dyDescent="0.2">
      <c r="A119" s="12">
        <v>17</v>
      </c>
      <c r="B119" s="12" t="s">
        <v>199</v>
      </c>
      <c r="C119" s="44" t="s">
        <v>199</v>
      </c>
      <c r="D119" s="12" t="s">
        <v>199</v>
      </c>
      <c r="E119" s="12" t="s">
        <v>199</v>
      </c>
      <c r="F119" s="12" t="s">
        <v>199</v>
      </c>
      <c r="G119" s="48" t="s">
        <v>199</v>
      </c>
      <c r="H119" s="12" t="s">
        <v>199</v>
      </c>
      <c r="I119" s="12" t="s">
        <v>199</v>
      </c>
      <c r="J119" s="59" t="s">
        <v>199</v>
      </c>
    </row>
    <row r="120" spans="1:10" s="11" customFormat="1" ht="24.95" hidden="1" customHeight="1" x14ac:dyDescent="0.2">
      <c r="A120" s="12">
        <v>18</v>
      </c>
      <c r="B120" s="12" t="s">
        <v>199</v>
      </c>
      <c r="C120" s="44" t="s">
        <v>199</v>
      </c>
      <c r="D120" s="12" t="s">
        <v>199</v>
      </c>
      <c r="E120" s="12" t="s">
        <v>199</v>
      </c>
      <c r="F120" s="12" t="s">
        <v>199</v>
      </c>
      <c r="G120" s="48" t="s">
        <v>199</v>
      </c>
      <c r="H120" s="12" t="s">
        <v>199</v>
      </c>
      <c r="I120" s="12" t="s">
        <v>199</v>
      </c>
      <c r="J120" s="59" t="s">
        <v>199</v>
      </c>
    </row>
    <row r="121" spans="1:10" s="11" customFormat="1" ht="24.95" hidden="1" customHeight="1" x14ac:dyDescent="0.2">
      <c r="A121" s="12">
        <v>19</v>
      </c>
      <c r="B121" s="12" t="s">
        <v>199</v>
      </c>
      <c r="C121" s="44" t="s">
        <v>199</v>
      </c>
      <c r="D121" s="12" t="s">
        <v>199</v>
      </c>
      <c r="E121" s="12" t="s">
        <v>199</v>
      </c>
      <c r="F121" s="12" t="s">
        <v>199</v>
      </c>
      <c r="G121" s="48" t="s">
        <v>199</v>
      </c>
      <c r="H121" s="12" t="s">
        <v>199</v>
      </c>
      <c r="I121" s="12" t="s">
        <v>199</v>
      </c>
      <c r="J121" s="59" t="s">
        <v>199</v>
      </c>
    </row>
    <row r="122" spans="1:10" s="11" customFormat="1" ht="24.95" hidden="1" customHeight="1" x14ac:dyDescent="0.2">
      <c r="A122" s="12">
        <v>20</v>
      </c>
      <c r="B122" s="12" t="s">
        <v>199</v>
      </c>
      <c r="C122" s="44" t="s">
        <v>199</v>
      </c>
      <c r="D122" s="12" t="s">
        <v>199</v>
      </c>
      <c r="E122" s="12" t="s">
        <v>199</v>
      </c>
      <c r="F122" s="12" t="s">
        <v>199</v>
      </c>
      <c r="G122" s="48" t="s">
        <v>199</v>
      </c>
      <c r="H122" s="12" t="s">
        <v>199</v>
      </c>
      <c r="I122" s="12" t="s">
        <v>199</v>
      </c>
      <c r="J122" s="59" t="s">
        <v>199</v>
      </c>
    </row>
    <row r="123" spans="1:10" s="11" customFormat="1" ht="24.95" hidden="1" customHeight="1" x14ac:dyDescent="0.2">
      <c r="A123" s="12">
        <v>21</v>
      </c>
      <c r="B123" s="12" t="s">
        <v>199</v>
      </c>
      <c r="C123" s="44" t="s">
        <v>199</v>
      </c>
      <c r="D123" s="12" t="s">
        <v>199</v>
      </c>
      <c r="E123" s="12" t="s">
        <v>199</v>
      </c>
      <c r="F123" s="12" t="s">
        <v>199</v>
      </c>
      <c r="G123" s="48" t="s">
        <v>199</v>
      </c>
      <c r="H123" s="12" t="s">
        <v>199</v>
      </c>
      <c r="I123" s="12" t="s">
        <v>199</v>
      </c>
      <c r="J123" s="59" t="s">
        <v>199</v>
      </c>
    </row>
    <row r="124" spans="1:10" s="11" customFormat="1" ht="24.95" hidden="1" customHeight="1" x14ac:dyDescent="0.2">
      <c r="A124" s="12">
        <v>22</v>
      </c>
      <c r="B124" s="12" t="s">
        <v>199</v>
      </c>
      <c r="C124" s="44" t="s">
        <v>199</v>
      </c>
      <c r="D124" s="12" t="s">
        <v>199</v>
      </c>
      <c r="E124" s="12" t="s">
        <v>199</v>
      </c>
      <c r="F124" s="12" t="s">
        <v>199</v>
      </c>
      <c r="G124" s="48" t="s">
        <v>199</v>
      </c>
      <c r="H124" s="12" t="s">
        <v>199</v>
      </c>
      <c r="I124" s="12" t="s">
        <v>199</v>
      </c>
      <c r="J124" s="59" t="s">
        <v>199</v>
      </c>
    </row>
    <row r="125" spans="1:10" s="11" customFormat="1" ht="24.95" hidden="1" customHeight="1" x14ac:dyDescent="0.2">
      <c r="A125" s="12">
        <v>23</v>
      </c>
      <c r="B125" s="12" t="s">
        <v>199</v>
      </c>
      <c r="C125" s="44" t="s">
        <v>199</v>
      </c>
      <c r="D125" s="12" t="s">
        <v>199</v>
      </c>
      <c r="E125" s="12" t="s">
        <v>199</v>
      </c>
      <c r="F125" s="12" t="s">
        <v>199</v>
      </c>
      <c r="G125" s="48" t="s">
        <v>199</v>
      </c>
      <c r="H125" s="12" t="s">
        <v>199</v>
      </c>
      <c r="I125" s="12" t="s">
        <v>199</v>
      </c>
      <c r="J125" s="59" t="s">
        <v>199</v>
      </c>
    </row>
    <row r="126" spans="1:10" s="11" customFormat="1" ht="24.95" hidden="1" customHeight="1" x14ac:dyDescent="0.2">
      <c r="A126" s="12">
        <v>24</v>
      </c>
      <c r="B126" s="12" t="s">
        <v>199</v>
      </c>
      <c r="C126" s="44" t="s">
        <v>199</v>
      </c>
      <c r="D126" s="12" t="s">
        <v>199</v>
      </c>
      <c r="E126" s="12" t="s">
        <v>199</v>
      </c>
      <c r="F126" s="12" t="s">
        <v>199</v>
      </c>
      <c r="G126" s="48" t="s">
        <v>199</v>
      </c>
      <c r="H126" s="12" t="s">
        <v>199</v>
      </c>
      <c r="I126" s="12" t="s">
        <v>199</v>
      </c>
      <c r="J126" s="59" t="s">
        <v>199</v>
      </c>
    </row>
    <row r="127" spans="1:10" s="11" customFormat="1" ht="24.95" hidden="1" customHeight="1" x14ac:dyDescent="0.2">
      <c r="A127" s="12">
        <v>25</v>
      </c>
      <c r="B127" s="12" t="s">
        <v>199</v>
      </c>
      <c r="C127" s="44" t="s">
        <v>199</v>
      </c>
      <c r="D127" s="12" t="s">
        <v>199</v>
      </c>
      <c r="E127" s="12" t="s">
        <v>199</v>
      </c>
      <c r="F127" s="12" t="s">
        <v>199</v>
      </c>
      <c r="G127" s="48" t="s">
        <v>199</v>
      </c>
      <c r="H127" s="12" t="s">
        <v>199</v>
      </c>
      <c r="I127" s="12" t="s">
        <v>199</v>
      </c>
      <c r="J127" s="59" t="s">
        <v>199</v>
      </c>
    </row>
    <row r="128" spans="1:10" s="11" customFormat="1" ht="24.95" hidden="1" customHeight="1" x14ac:dyDescent="0.2">
      <c r="A128" s="12">
        <v>26</v>
      </c>
      <c r="B128" s="12" t="s">
        <v>199</v>
      </c>
      <c r="C128" s="44" t="s">
        <v>199</v>
      </c>
      <c r="D128" s="12" t="s">
        <v>199</v>
      </c>
      <c r="E128" s="12" t="s">
        <v>199</v>
      </c>
      <c r="F128" s="12" t="s">
        <v>199</v>
      </c>
      <c r="G128" s="48" t="s">
        <v>199</v>
      </c>
      <c r="H128" s="12" t="s">
        <v>199</v>
      </c>
      <c r="I128" s="12" t="s">
        <v>199</v>
      </c>
      <c r="J128" s="59" t="s">
        <v>199</v>
      </c>
    </row>
    <row r="129" spans="1:10" s="11" customFormat="1" ht="24.95" hidden="1" customHeight="1" x14ac:dyDescent="0.2">
      <c r="A129" s="12">
        <v>27</v>
      </c>
      <c r="B129" s="12" t="s">
        <v>199</v>
      </c>
      <c r="C129" s="44" t="s">
        <v>199</v>
      </c>
      <c r="D129" s="12" t="s">
        <v>199</v>
      </c>
      <c r="E129" s="12" t="s">
        <v>199</v>
      </c>
      <c r="F129" s="12" t="s">
        <v>199</v>
      </c>
      <c r="G129" s="48" t="s">
        <v>199</v>
      </c>
      <c r="H129" s="12" t="s">
        <v>199</v>
      </c>
      <c r="I129" s="12" t="s">
        <v>199</v>
      </c>
      <c r="J129" s="59" t="s">
        <v>199</v>
      </c>
    </row>
    <row r="130" spans="1:10" s="11" customFormat="1" ht="24.95" hidden="1" customHeight="1" x14ac:dyDescent="0.2">
      <c r="A130" s="12">
        <v>28</v>
      </c>
      <c r="B130" s="12" t="s">
        <v>199</v>
      </c>
      <c r="C130" s="44" t="s">
        <v>199</v>
      </c>
      <c r="D130" s="12" t="s">
        <v>199</v>
      </c>
      <c r="E130" s="12" t="s">
        <v>199</v>
      </c>
      <c r="F130" s="12" t="s">
        <v>199</v>
      </c>
      <c r="G130" s="48" t="s">
        <v>199</v>
      </c>
      <c r="H130" s="12" t="s">
        <v>199</v>
      </c>
      <c r="I130" s="12" t="s">
        <v>199</v>
      </c>
      <c r="J130" s="59" t="s">
        <v>199</v>
      </c>
    </row>
    <row r="131" spans="1:10" s="11" customFormat="1" ht="24.95" hidden="1" customHeight="1" x14ac:dyDescent="0.2">
      <c r="A131" s="12">
        <v>29</v>
      </c>
      <c r="B131" s="12" t="s">
        <v>199</v>
      </c>
      <c r="C131" s="44" t="s">
        <v>199</v>
      </c>
      <c r="D131" s="12" t="s">
        <v>199</v>
      </c>
      <c r="E131" s="12" t="s">
        <v>199</v>
      </c>
      <c r="F131" s="12" t="s">
        <v>199</v>
      </c>
      <c r="G131" s="48" t="s">
        <v>199</v>
      </c>
      <c r="H131" s="12" t="s">
        <v>199</v>
      </c>
      <c r="I131" s="12" t="s">
        <v>199</v>
      </c>
      <c r="J131" s="59" t="s">
        <v>199</v>
      </c>
    </row>
    <row r="132" spans="1:10" s="11" customFormat="1" ht="24.95" hidden="1" customHeight="1" x14ac:dyDescent="0.2">
      <c r="A132" s="12">
        <v>30</v>
      </c>
      <c r="B132" s="12" t="s">
        <v>199</v>
      </c>
      <c r="C132" s="44" t="s">
        <v>199</v>
      </c>
      <c r="D132" s="12" t="s">
        <v>199</v>
      </c>
      <c r="E132" s="12" t="s">
        <v>199</v>
      </c>
      <c r="F132" s="12" t="s">
        <v>199</v>
      </c>
      <c r="G132" s="48" t="s">
        <v>199</v>
      </c>
      <c r="H132" s="12" t="s">
        <v>199</v>
      </c>
      <c r="I132" s="12" t="s">
        <v>199</v>
      </c>
      <c r="J132" s="59" t="s">
        <v>199</v>
      </c>
    </row>
    <row r="133" spans="1:10" ht="72.75" customHeight="1" x14ac:dyDescent="0.2">
      <c r="A133" s="77"/>
      <c r="B133" s="198" t="s">
        <v>252</v>
      </c>
      <c r="C133" s="199"/>
      <c r="D133" s="199"/>
      <c r="E133" s="200"/>
      <c r="F133" s="201" t="s">
        <v>144</v>
      </c>
      <c r="G133" s="202"/>
      <c r="H133" s="202"/>
      <c r="I133" s="202"/>
      <c r="J133" s="203"/>
    </row>
    <row r="134" spans="1:10" ht="27" customHeight="1" x14ac:dyDescent="0.2">
      <c r="A134" s="204" t="s">
        <v>114</v>
      </c>
      <c r="B134" s="206" t="s">
        <v>2</v>
      </c>
      <c r="C134" s="207" t="s">
        <v>23</v>
      </c>
      <c r="D134" s="206" t="s">
        <v>19</v>
      </c>
      <c r="E134" s="209" t="s">
        <v>24</v>
      </c>
      <c r="F134" s="2" t="s">
        <v>16</v>
      </c>
      <c r="G134" s="46"/>
      <c r="H134" s="204" t="s">
        <v>108</v>
      </c>
      <c r="I134" s="204" t="s">
        <v>120</v>
      </c>
      <c r="J134" s="206" t="s">
        <v>25</v>
      </c>
    </row>
    <row r="135" spans="1:10" ht="20.25" customHeight="1" x14ac:dyDescent="0.2">
      <c r="A135" s="205"/>
      <c r="B135" s="205"/>
      <c r="C135" s="208"/>
      <c r="D135" s="205"/>
      <c r="E135" s="210"/>
      <c r="F135" s="6" t="s">
        <v>17</v>
      </c>
      <c r="G135" s="47" t="s">
        <v>18</v>
      </c>
      <c r="H135" s="205"/>
      <c r="I135" s="205"/>
      <c r="J135" s="205"/>
    </row>
    <row r="136" spans="1:10" s="11" customFormat="1" ht="24.95" customHeight="1" x14ac:dyDescent="0.2">
      <c r="A136" s="12">
        <v>1</v>
      </c>
      <c r="B136" s="12">
        <v>65</v>
      </c>
      <c r="C136" s="44" t="s">
        <v>104</v>
      </c>
      <c r="D136" s="12">
        <v>24</v>
      </c>
      <c r="E136" s="12">
        <v>966</v>
      </c>
      <c r="F136" s="12">
        <v>20</v>
      </c>
      <c r="G136" s="48">
        <v>2</v>
      </c>
      <c r="H136" s="12" t="s">
        <v>135</v>
      </c>
      <c r="I136" s="12">
        <v>1</v>
      </c>
      <c r="J136" s="59">
        <v>1</v>
      </c>
    </row>
    <row r="137" spans="1:10" s="11" customFormat="1" ht="24.95" customHeight="1" x14ac:dyDescent="0.2">
      <c r="A137" s="12">
        <v>2</v>
      </c>
      <c r="B137" s="12">
        <v>66</v>
      </c>
      <c r="C137" s="44" t="s">
        <v>105</v>
      </c>
      <c r="D137" s="12">
        <v>13</v>
      </c>
      <c r="E137" s="12">
        <v>941</v>
      </c>
      <c r="F137" s="12">
        <v>19</v>
      </c>
      <c r="G137" s="48">
        <v>9.6666666666666661</v>
      </c>
      <c r="H137" s="12" t="s">
        <v>135</v>
      </c>
      <c r="I137" s="12">
        <v>2</v>
      </c>
      <c r="J137" s="59">
        <v>2</v>
      </c>
    </row>
    <row r="138" spans="1:10" s="11" customFormat="1" ht="24.95" customHeight="1" x14ac:dyDescent="0.2">
      <c r="A138" s="12">
        <v>3</v>
      </c>
      <c r="B138" s="12">
        <v>73</v>
      </c>
      <c r="C138" s="44" t="s">
        <v>284</v>
      </c>
      <c r="D138" s="12">
        <v>19</v>
      </c>
      <c r="E138" s="12">
        <v>748</v>
      </c>
      <c r="F138" s="12">
        <v>15</v>
      </c>
      <c r="G138" s="48">
        <v>9.3333333333333339</v>
      </c>
      <c r="H138" s="12" t="s">
        <v>135</v>
      </c>
      <c r="I138" s="12">
        <v>3</v>
      </c>
      <c r="J138" s="59">
        <v>3</v>
      </c>
    </row>
    <row r="139" spans="1:10" s="11" customFormat="1" ht="24.95" customHeight="1" x14ac:dyDescent="0.2">
      <c r="A139" s="12">
        <v>4</v>
      </c>
      <c r="B139" s="12">
        <v>61</v>
      </c>
      <c r="C139" s="44" t="s">
        <v>277</v>
      </c>
      <c r="D139" s="12">
        <v>14</v>
      </c>
      <c r="E139" s="12">
        <v>694</v>
      </c>
      <c r="F139" s="12">
        <v>14</v>
      </c>
      <c r="G139" s="48">
        <v>7.333333333333333</v>
      </c>
      <c r="H139" s="12" t="s">
        <v>135</v>
      </c>
      <c r="I139" s="12">
        <v>4</v>
      </c>
      <c r="J139" s="59">
        <v>4</v>
      </c>
    </row>
    <row r="140" spans="1:10" s="11" customFormat="1" ht="24.95" customHeight="1" x14ac:dyDescent="0.2">
      <c r="A140" s="12">
        <v>5</v>
      </c>
      <c r="B140" s="12">
        <v>62</v>
      </c>
      <c r="C140" s="44" t="s">
        <v>200</v>
      </c>
      <c r="D140" s="12">
        <v>24</v>
      </c>
      <c r="E140" s="12">
        <v>664</v>
      </c>
      <c r="F140" s="12">
        <v>13</v>
      </c>
      <c r="G140" s="48">
        <v>13.333333333333334</v>
      </c>
      <c r="H140" s="12" t="s">
        <v>135</v>
      </c>
      <c r="I140" s="12">
        <v>5</v>
      </c>
      <c r="J140" s="59">
        <v>5</v>
      </c>
    </row>
    <row r="141" spans="1:10" s="11" customFormat="1" ht="24.95" customHeight="1" x14ac:dyDescent="0.2">
      <c r="A141" s="12">
        <v>6</v>
      </c>
      <c r="B141" s="12">
        <v>75</v>
      </c>
      <c r="C141" s="44" t="s">
        <v>302</v>
      </c>
      <c r="D141" s="12">
        <v>11</v>
      </c>
      <c r="E141" s="12">
        <v>392</v>
      </c>
      <c r="F141" s="12">
        <v>8</v>
      </c>
      <c r="G141" s="48">
        <v>2.6666666666666665</v>
      </c>
      <c r="H141" s="12" t="s">
        <v>135</v>
      </c>
      <c r="I141" s="12">
        <v>6</v>
      </c>
      <c r="J141" s="59">
        <v>6</v>
      </c>
    </row>
    <row r="142" spans="1:10" s="11" customFormat="1" ht="24.95" customHeight="1" x14ac:dyDescent="0.2">
      <c r="A142" s="12">
        <v>7</v>
      </c>
      <c r="B142" s="12">
        <v>63</v>
      </c>
      <c r="C142" s="44" t="s">
        <v>133</v>
      </c>
      <c r="D142" s="12">
        <v>18</v>
      </c>
      <c r="E142" s="12">
        <v>303</v>
      </c>
      <c r="F142" s="12">
        <v>6</v>
      </c>
      <c r="G142" s="48">
        <v>5</v>
      </c>
      <c r="H142" s="12" t="s">
        <v>135</v>
      </c>
      <c r="I142" s="12">
        <v>7</v>
      </c>
      <c r="J142" s="59">
        <v>7</v>
      </c>
    </row>
    <row r="143" spans="1:10" s="11" customFormat="1" ht="24.95" customHeight="1" x14ac:dyDescent="0.2">
      <c r="A143" s="12">
        <v>8</v>
      </c>
      <c r="B143" s="12">
        <v>71</v>
      </c>
      <c r="C143" s="44" t="s">
        <v>236</v>
      </c>
      <c r="D143" s="12">
        <v>20</v>
      </c>
      <c r="E143" s="12">
        <v>275</v>
      </c>
      <c r="F143" s="12">
        <v>5</v>
      </c>
      <c r="G143" s="48">
        <v>11.666666666666666</v>
      </c>
      <c r="H143" s="12" t="s">
        <v>135</v>
      </c>
      <c r="I143" s="12">
        <v>8</v>
      </c>
      <c r="J143" s="59">
        <v>8</v>
      </c>
    </row>
    <row r="144" spans="1:10" s="11" customFormat="1" ht="24.95" customHeight="1" x14ac:dyDescent="0.2">
      <c r="A144" s="12">
        <v>9</v>
      </c>
      <c r="B144" s="12">
        <v>72</v>
      </c>
      <c r="C144" s="44" t="s">
        <v>239</v>
      </c>
      <c r="D144" s="12">
        <v>12</v>
      </c>
      <c r="E144" s="12">
        <v>255</v>
      </c>
      <c r="F144" s="12">
        <v>5</v>
      </c>
      <c r="G144" s="48">
        <v>5</v>
      </c>
      <c r="H144" s="12" t="s">
        <v>135</v>
      </c>
      <c r="I144" s="12">
        <v>9</v>
      </c>
      <c r="J144" s="59">
        <v>9</v>
      </c>
    </row>
    <row r="145" spans="1:10" s="11" customFormat="1" ht="24.95" customHeight="1" x14ac:dyDescent="0.2">
      <c r="A145" s="12">
        <v>10</v>
      </c>
      <c r="B145" s="12">
        <v>67</v>
      </c>
      <c r="C145" s="44" t="s">
        <v>289</v>
      </c>
      <c r="D145" s="12">
        <v>11</v>
      </c>
      <c r="E145" s="12">
        <v>243</v>
      </c>
      <c r="F145" s="12">
        <v>5</v>
      </c>
      <c r="G145" s="48">
        <v>1</v>
      </c>
      <c r="H145" s="12" t="s">
        <v>135</v>
      </c>
      <c r="I145" s="12">
        <v>10</v>
      </c>
      <c r="J145" s="59">
        <v>10</v>
      </c>
    </row>
    <row r="146" spans="1:10" s="11" customFormat="1" ht="24.95" customHeight="1" x14ac:dyDescent="0.2">
      <c r="A146" s="12">
        <v>11</v>
      </c>
      <c r="B146" s="12">
        <v>69</v>
      </c>
      <c r="C146" s="44" t="s">
        <v>166</v>
      </c>
      <c r="D146" s="12">
        <v>6</v>
      </c>
      <c r="E146" s="12">
        <v>238</v>
      </c>
      <c r="F146" s="12">
        <v>4</v>
      </c>
      <c r="G146" s="48">
        <v>15.333333333333334</v>
      </c>
      <c r="H146" s="12" t="s">
        <v>135</v>
      </c>
      <c r="I146" s="12">
        <v>11</v>
      </c>
      <c r="J146" s="59">
        <v>11</v>
      </c>
    </row>
    <row r="147" spans="1:10" s="11" customFormat="1" ht="24.95" customHeight="1" x14ac:dyDescent="0.2">
      <c r="A147" s="12">
        <v>12</v>
      </c>
      <c r="B147" s="12">
        <v>68</v>
      </c>
      <c r="C147" s="44" t="s">
        <v>214</v>
      </c>
      <c r="D147" s="12">
        <v>5</v>
      </c>
      <c r="E147" s="12">
        <v>222</v>
      </c>
      <c r="F147" s="12">
        <v>4</v>
      </c>
      <c r="G147" s="48">
        <v>10</v>
      </c>
      <c r="H147" s="12" t="s">
        <v>135</v>
      </c>
      <c r="I147" s="12">
        <v>12</v>
      </c>
      <c r="J147" s="59">
        <v>12</v>
      </c>
    </row>
    <row r="148" spans="1:10" s="11" customFormat="1" ht="24.95" customHeight="1" x14ac:dyDescent="0.2">
      <c r="A148" s="12">
        <v>13</v>
      </c>
      <c r="B148" s="12">
        <v>70</v>
      </c>
      <c r="C148" s="44" t="s">
        <v>298</v>
      </c>
      <c r="D148" s="12">
        <v>3</v>
      </c>
      <c r="E148" s="12">
        <v>112</v>
      </c>
      <c r="F148" s="12">
        <v>2</v>
      </c>
      <c r="G148" s="48">
        <v>5.333333333333333</v>
      </c>
      <c r="H148" s="12" t="s">
        <v>199</v>
      </c>
      <c r="I148" s="12">
        <v>13</v>
      </c>
      <c r="J148" s="59">
        <v>13</v>
      </c>
    </row>
    <row r="149" spans="1:10" s="11" customFormat="1" ht="24.95" customHeight="1" x14ac:dyDescent="0.2">
      <c r="A149" s="12">
        <v>14</v>
      </c>
      <c r="B149" s="12">
        <v>64</v>
      </c>
      <c r="C149" s="44" t="s">
        <v>295</v>
      </c>
      <c r="D149" s="12">
        <v>6</v>
      </c>
      <c r="E149" s="12">
        <v>100</v>
      </c>
      <c r="F149" s="12">
        <v>2</v>
      </c>
      <c r="G149" s="48">
        <v>1.3333333333333333</v>
      </c>
      <c r="H149" s="12" t="s">
        <v>135</v>
      </c>
      <c r="I149" s="12">
        <v>14</v>
      </c>
      <c r="J149" s="59">
        <v>14</v>
      </c>
    </row>
    <row r="150" spans="1:10" s="11" customFormat="1" ht="24.95" customHeight="1" x14ac:dyDescent="0.2">
      <c r="A150" s="12">
        <v>15</v>
      </c>
      <c r="B150" s="12">
        <v>74</v>
      </c>
      <c r="C150" s="44" t="s">
        <v>246</v>
      </c>
      <c r="D150" s="12">
        <v>0</v>
      </c>
      <c r="E150" s="12">
        <v>0</v>
      </c>
      <c r="F150" s="12">
        <v>0</v>
      </c>
      <c r="G150" s="48">
        <v>0</v>
      </c>
      <c r="H150" s="12" t="s">
        <v>199</v>
      </c>
      <c r="I150" s="12">
        <v>15</v>
      </c>
      <c r="J150" s="59">
        <v>15</v>
      </c>
    </row>
    <row r="151" spans="1:10" s="11" customFormat="1" ht="24.95" hidden="1" customHeight="1" x14ac:dyDescent="0.2">
      <c r="A151" s="12">
        <v>16</v>
      </c>
      <c r="B151" s="12" t="s">
        <v>199</v>
      </c>
      <c r="C151" s="44" t="s">
        <v>199</v>
      </c>
      <c r="D151" s="12" t="s">
        <v>199</v>
      </c>
      <c r="E151" s="12" t="s">
        <v>199</v>
      </c>
      <c r="F151" s="12" t="s">
        <v>199</v>
      </c>
      <c r="G151" s="48" t="s">
        <v>199</v>
      </c>
      <c r="H151" s="12" t="s">
        <v>199</v>
      </c>
      <c r="I151" s="12" t="s">
        <v>199</v>
      </c>
      <c r="J151" s="59" t="s">
        <v>199</v>
      </c>
    </row>
    <row r="152" spans="1:10" s="11" customFormat="1" ht="24.95" hidden="1" customHeight="1" x14ac:dyDescent="0.2">
      <c r="A152" s="12">
        <v>17</v>
      </c>
      <c r="B152" s="12" t="s">
        <v>199</v>
      </c>
      <c r="C152" s="44" t="s">
        <v>199</v>
      </c>
      <c r="D152" s="12" t="s">
        <v>199</v>
      </c>
      <c r="E152" s="12" t="s">
        <v>199</v>
      </c>
      <c r="F152" s="12" t="s">
        <v>199</v>
      </c>
      <c r="G152" s="48" t="s">
        <v>199</v>
      </c>
      <c r="H152" s="12" t="s">
        <v>199</v>
      </c>
      <c r="I152" s="12" t="s">
        <v>199</v>
      </c>
      <c r="J152" s="59" t="s">
        <v>199</v>
      </c>
    </row>
    <row r="153" spans="1:10" s="11" customFormat="1" ht="24.95" hidden="1" customHeight="1" x14ac:dyDescent="0.2">
      <c r="A153" s="12">
        <v>18</v>
      </c>
      <c r="B153" s="12" t="s">
        <v>199</v>
      </c>
      <c r="C153" s="44" t="s">
        <v>199</v>
      </c>
      <c r="D153" s="12" t="s">
        <v>199</v>
      </c>
      <c r="E153" s="12" t="s">
        <v>199</v>
      </c>
      <c r="F153" s="12" t="s">
        <v>199</v>
      </c>
      <c r="G153" s="48" t="s">
        <v>199</v>
      </c>
      <c r="H153" s="12" t="s">
        <v>199</v>
      </c>
      <c r="I153" s="12" t="s">
        <v>199</v>
      </c>
      <c r="J153" s="59" t="s">
        <v>199</v>
      </c>
    </row>
    <row r="154" spans="1:10" s="11" customFormat="1" ht="24.95" hidden="1" customHeight="1" x14ac:dyDescent="0.2">
      <c r="A154" s="12">
        <v>19</v>
      </c>
      <c r="B154" s="12" t="s">
        <v>199</v>
      </c>
      <c r="C154" s="44" t="s">
        <v>199</v>
      </c>
      <c r="D154" s="12" t="s">
        <v>199</v>
      </c>
      <c r="E154" s="12" t="s">
        <v>199</v>
      </c>
      <c r="F154" s="12" t="s">
        <v>199</v>
      </c>
      <c r="G154" s="48" t="s">
        <v>199</v>
      </c>
      <c r="H154" s="12" t="s">
        <v>199</v>
      </c>
      <c r="I154" s="12" t="s">
        <v>199</v>
      </c>
      <c r="J154" s="59" t="s">
        <v>199</v>
      </c>
    </row>
    <row r="155" spans="1:10" s="11" customFormat="1" ht="24.95" hidden="1" customHeight="1" x14ac:dyDescent="0.2">
      <c r="A155" s="12">
        <v>20</v>
      </c>
      <c r="B155" s="12" t="s">
        <v>199</v>
      </c>
      <c r="C155" s="44" t="s">
        <v>199</v>
      </c>
      <c r="D155" s="12" t="s">
        <v>199</v>
      </c>
      <c r="E155" s="12" t="s">
        <v>199</v>
      </c>
      <c r="F155" s="12" t="s">
        <v>199</v>
      </c>
      <c r="G155" s="48" t="s">
        <v>199</v>
      </c>
      <c r="H155" s="12" t="s">
        <v>199</v>
      </c>
      <c r="I155" s="12" t="s">
        <v>199</v>
      </c>
      <c r="J155" s="59" t="s">
        <v>199</v>
      </c>
    </row>
    <row r="156" spans="1:10" s="11" customFormat="1" ht="24.95" hidden="1" customHeight="1" x14ac:dyDescent="0.2">
      <c r="A156" s="12">
        <v>21</v>
      </c>
      <c r="B156" s="12" t="s">
        <v>199</v>
      </c>
      <c r="C156" s="44" t="s">
        <v>199</v>
      </c>
      <c r="D156" s="12" t="s">
        <v>199</v>
      </c>
      <c r="E156" s="12" t="s">
        <v>199</v>
      </c>
      <c r="F156" s="12" t="s">
        <v>199</v>
      </c>
      <c r="G156" s="48" t="s">
        <v>199</v>
      </c>
      <c r="H156" s="12" t="s">
        <v>199</v>
      </c>
      <c r="I156" s="12" t="s">
        <v>199</v>
      </c>
      <c r="J156" s="59" t="s">
        <v>199</v>
      </c>
    </row>
    <row r="157" spans="1:10" s="11" customFormat="1" ht="24.95" hidden="1" customHeight="1" x14ac:dyDescent="0.2">
      <c r="A157" s="12">
        <v>22</v>
      </c>
      <c r="B157" s="12" t="s">
        <v>199</v>
      </c>
      <c r="C157" s="44" t="s">
        <v>199</v>
      </c>
      <c r="D157" s="12" t="s">
        <v>199</v>
      </c>
      <c r="E157" s="12" t="s">
        <v>199</v>
      </c>
      <c r="F157" s="12" t="s">
        <v>199</v>
      </c>
      <c r="G157" s="48" t="s">
        <v>199</v>
      </c>
      <c r="H157" s="12" t="s">
        <v>199</v>
      </c>
      <c r="I157" s="12" t="s">
        <v>199</v>
      </c>
      <c r="J157" s="59" t="s">
        <v>199</v>
      </c>
    </row>
    <row r="158" spans="1:10" s="11" customFormat="1" ht="24.95" hidden="1" customHeight="1" x14ac:dyDescent="0.2">
      <c r="A158" s="12">
        <v>23</v>
      </c>
      <c r="B158" s="12" t="s">
        <v>199</v>
      </c>
      <c r="C158" s="44" t="s">
        <v>199</v>
      </c>
      <c r="D158" s="12" t="s">
        <v>199</v>
      </c>
      <c r="E158" s="12" t="s">
        <v>199</v>
      </c>
      <c r="F158" s="12" t="s">
        <v>199</v>
      </c>
      <c r="G158" s="48" t="s">
        <v>199</v>
      </c>
      <c r="H158" s="12" t="s">
        <v>199</v>
      </c>
      <c r="I158" s="12" t="s">
        <v>199</v>
      </c>
      <c r="J158" s="59" t="s">
        <v>199</v>
      </c>
    </row>
    <row r="159" spans="1:10" s="11" customFormat="1" ht="24.95" hidden="1" customHeight="1" x14ac:dyDescent="0.2">
      <c r="A159" s="12">
        <v>24</v>
      </c>
      <c r="B159" s="12" t="s">
        <v>199</v>
      </c>
      <c r="C159" s="44" t="s">
        <v>199</v>
      </c>
      <c r="D159" s="12" t="s">
        <v>199</v>
      </c>
      <c r="E159" s="12" t="s">
        <v>199</v>
      </c>
      <c r="F159" s="12" t="s">
        <v>199</v>
      </c>
      <c r="G159" s="48" t="s">
        <v>199</v>
      </c>
      <c r="H159" s="12" t="s">
        <v>199</v>
      </c>
      <c r="I159" s="12" t="s">
        <v>199</v>
      </c>
      <c r="J159" s="59" t="s">
        <v>199</v>
      </c>
    </row>
    <row r="160" spans="1:10" s="11" customFormat="1" ht="24.95" hidden="1" customHeight="1" x14ac:dyDescent="0.2">
      <c r="A160" s="12">
        <v>25</v>
      </c>
      <c r="B160" s="12" t="s">
        <v>199</v>
      </c>
      <c r="C160" s="44" t="s">
        <v>199</v>
      </c>
      <c r="D160" s="12" t="s">
        <v>199</v>
      </c>
      <c r="E160" s="12" t="s">
        <v>199</v>
      </c>
      <c r="F160" s="12" t="s">
        <v>199</v>
      </c>
      <c r="G160" s="48" t="s">
        <v>199</v>
      </c>
      <c r="H160" s="12" t="s">
        <v>199</v>
      </c>
      <c r="I160" s="12" t="s">
        <v>199</v>
      </c>
      <c r="J160" s="59" t="s">
        <v>199</v>
      </c>
    </row>
    <row r="161" spans="1:10" s="11" customFormat="1" ht="24.95" hidden="1" customHeight="1" x14ac:dyDescent="0.2">
      <c r="A161" s="12">
        <v>26</v>
      </c>
      <c r="B161" s="12" t="s">
        <v>199</v>
      </c>
      <c r="C161" s="44" t="s">
        <v>199</v>
      </c>
      <c r="D161" s="12" t="s">
        <v>199</v>
      </c>
      <c r="E161" s="12" t="s">
        <v>199</v>
      </c>
      <c r="F161" s="12" t="s">
        <v>199</v>
      </c>
      <c r="G161" s="48" t="s">
        <v>199</v>
      </c>
      <c r="H161" s="12" t="s">
        <v>199</v>
      </c>
      <c r="I161" s="12" t="s">
        <v>199</v>
      </c>
      <c r="J161" s="59" t="s">
        <v>199</v>
      </c>
    </row>
    <row r="162" spans="1:10" s="11" customFormat="1" ht="24.95" hidden="1" customHeight="1" x14ac:dyDescent="0.2">
      <c r="A162" s="12">
        <v>27</v>
      </c>
      <c r="B162" s="12" t="s">
        <v>199</v>
      </c>
      <c r="C162" s="44" t="s">
        <v>199</v>
      </c>
      <c r="D162" s="12" t="s">
        <v>199</v>
      </c>
      <c r="E162" s="12" t="s">
        <v>199</v>
      </c>
      <c r="F162" s="12" t="s">
        <v>199</v>
      </c>
      <c r="G162" s="48" t="s">
        <v>199</v>
      </c>
      <c r="H162" s="12" t="s">
        <v>199</v>
      </c>
      <c r="I162" s="12" t="s">
        <v>199</v>
      </c>
      <c r="J162" s="59" t="s">
        <v>199</v>
      </c>
    </row>
    <row r="163" spans="1:10" s="11" customFormat="1" ht="24.95" hidden="1" customHeight="1" x14ac:dyDescent="0.2">
      <c r="A163" s="12">
        <v>28</v>
      </c>
      <c r="B163" s="12" t="s">
        <v>199</v>
      </c>
      <c r="C163" s="44" t="s">
        <v>199</v>
      </c>
      <c r="D163" s="12" t="s">
        <v>199</v>
      </c>
      <c r="E163" s="12" t="s">
        <v>199</v>
      </c>
      <c r="F163" s="12" t="s">
        <v>199</v>
      </c>
      <c r="G163" s="48" t="s">
        <v>199</v>
      </c>
      <c r="H163" s="12" t="s">
        <v>199</v>
      </c>
      <c r="I163" s="12" t="s">
        <v>199</v>
      </c>
      <c r="J163" s="59" t="s">
        <v>199</v>
      </c>
    </row>
    <row r="164" spans="1:10" s="11" customFormat="1" ht="24.95" hidden="1" customHeight="1" x14ac:dyDescent="0.2">
      <c r="A164" s="12">
        <v>29</v>
      </c>
      <c r="B164" s="12" t="s">
        <v>199</v>
      </c>
      <c r="C164" s="44" t="s">
        <v>199</v>
      </c>
      <c r="D164" s="12" t="s">
        <v>199</v>
      </c>
      <c r="E164" s="12" t="s">
        <v>199</v>
      </c>
      <c r="F164" s="12" t="s">
        <v>199</v>
      </c>
      <c r="G164" s="48" t="s">
        <v>199</v>
      </c>
      <c r="H164" s="12" t="s">
        <v>199</v>
      </c>
      <c r="I164" s="12" t="s">
        <v>199</v>
      </c>
      <c r="J164" s="59" t="s">
        <v>199</v>
      </c>
    </row>
    <row r="165" spans="1:10" s="11" customFormat="1" ht="24.95" customHeight="1" x14ac:dyDescent="0.2">
      <c r="A165" s="86">
        <v>30</v>
      </c>
      <c r="B165" s="86" t="s">
        <v>199</v>
      </c>
      <c r="C165" s="87" t="s">
        <v>199</v>
      </c>
      <c r="D165" s="86" t="s">
        <v>199</v>
      </c>
      <c r="E165" s="86" t="s">
        <v>199</v>
      </c>
      <c r="F165" s="86" t="s">
        <v>199</v>
      </c>
      <c r="G165" s="88" t="s">
        <v>199</v>
      </c>
      <c r="H165" s="86" t="s">
        <v>199</v>
      </c>
      <c r="I165" s="86" t="s">
        <v>199</v>
      </c>
      <c r="J165" s="89" t="s">
        <v>199</v>
      </c>
    </row>
    <row r="166" spans="1:10" ht="72.75" customHeight="1" x14ac:dyDescent="0.2">
      <c r="A166" s="77"/>
      <c r="B166" s="198" t="s">
        <v>252</v>
      </c>
      <c r="C166" s="199"/>
      <c r="D166" s="199"/>
      <c r="E166" s="200"/>
      <c r="F166" s="201" t="s">
        <v>145</v>
      </c>
      <c r="G166" s="202"/>
      <c r="H166" s="202"/>
      <c r="I166" s="202"/>
      <c r="J166" s="203"/>
    </row>
    <row r="167" spans="1:10" ht="27" customHeight="1" x14ac:dyDescent="0.2">
      <c r="A167" s="204" t="s">
        <v>114</v>
      </c>
      <c r="B167" s="206" t="s">
        <v>2</v>
      </c>
      <c r="C167" s="207" t="s">
        <v>23</v>
      </c>
      <c r="D167" s="206" t="s">
        <v>19</v>
      </c>
      <c r="E167" s="209" t="s">
        <v>24</v>
      </c>
      <c r="F167" s="2" t="s">
        <v>16</v>
      </c>
      <c r="G167" s="46"/>
      <c r="H167" s="204" t="s">
        <v>108</v>
      </c>
      <c r="I167" s="204" t="s">
        <v>120</v>
      </c>
      <c r="J167" s="206" t="s">
        <v>25</v>
      </c>
    </row>
    <row r="168" spans="1:10" ht="20.25" customHeight="1" x14ac:dyDescent="0.2">
      <c r="A168" s="205"/>
      <c r="B168" s="205"/>
      <c r="C168" s="208"/>
      <c r="D168" s="205"/>
      <c r="E168" s="210"/>
      <c r="F168" s="6" t="s">
        <v>17</v>
      </c>
      <c r="G168" s="47" t="s">
        <v>18</v>
      </c>
      <c r="H168" s="205"/>
      <c r="I168" s="205"/>
      <c r="J168" s="205"/>
    </row>
    <row r="169" spans="1:10" s="11" customFormat="1" ht="24.95" customHeight="1" x14ac:dyDescent="0.2">
      <c r="A169" s="12">
        <v>1</v>
      </c>
      <c r="B169" s="12">
        <v>87</v>
      </c>
      <c r="C169" s="44" t="s">
        <v>274</v>
      </c>
      <c r="D169" s="12">
        <v>8</v>
      </c>
      <c r="E169" s="12">
        <v>616</v>
      </c>
      <c r="F169" s="12">
        <v>12</v>
      </c>
      <c r="G169" s="48">
        <v>13.333333333333334</v>
      </c>
      <c r="H169" s="12" t="s">
        <v>135</v>
      </c>
      <c r="I169" s="12">
        <v>1</v>
      </c>
      <c r="J169" s="59">
        <v>1</v>
      </c>
    </row>
    <row r="170" spans="1:10" s="11" customFormat="1" ht="24.95" customHeight="1" x14ac:dyDescent="0.2">
      <c r="A170" s="12">
        <v>2</v>
      </c>
      <c r="B170" s="12">
        <v>76</v>
      </c>
      <c r="C170" s="44" t="s">
        <v>177</v>
      </c>
      <c r="D170" s="12">
        <v>24</v>
      </c>
      <c r="E170" s="12">
        <v>494</v>
      </c>
      <c r="F170" s="12">
        <v>10</v>
      </c>
      <c r="G170" s="48">
        <v>4.666666666666667</v>
      </c>
      <c r="H170" s="12" t="s">
        <v>135</v>
      </c>
      <c r="I170" s="12">
        <v>2</v>
      </c>
      <c r="J170" s="59">
        <v>2</v>
      </c>
    </row>
    <row r="171" spans="1:10" s="11" customFormat="1" ht="24.95" customHeight="1" x14ac:dyDescent="0.2">
      <c r="A171" s="12">
        <v>3</v>
      </c>
      <c r="B171" s="12">
        <v>83</v>
      </c>
      <c r="C171" s="44" t="s">
        <v>151</v>
      </c>
      <c r="D171" s="12">
        <v>19</v>
      </c>
      <c r="E171" s="12">
        <v>419</v>
      </c>
      <c r="F171" s="12">
        <v>8</v>
      </c>
      <c r="G171" s="48">
        <v>11.666666666666666</v>
      </c>
      <c r="H171" s="12" t="s">
        <v>135</v>
      </c>
      <c r="I171" s="12">
        <v>3</v>
      </c>
      <c r="J171" s="59">
        <v>3</v>
      </c>
    </row>
    <row r="172" spans="1:10" s="11" customFormat="1" ht="24.95" customHeight="1" x14ac:dyDescent="0.2">
      <c r="A172" s="12">
        <v>4</v>
      </c>
      <c r="B172" s="12">
        <v>89</v>
      </c>
      <c r="C172" s="44" t="s">
        <v>178</v>
      </c>
      <c r="D172" s="12">
        <v>8</v>
      </c>
      <c r="E172" s="12">
        <v>382</v>
      </c>
      <c r="F172" s="12">
        <v>7</v>
      </c>
      <c r="G172" s="48">
        <v>15.333333333333334</v>
      </c>
      <c r="H172" s="12" t="s">
        <v>135</v>
      </c>
      <c r="I172" s="12">
        <v>4</v>
      </c>
      <c r="J172" s="59">
        <v>4</v>
      </c>
    </row>
    <row r="173" spans="1:10" s="11" customFormat="1" ht="24.95" customHeight="1" x14ac:dyDescent="0.2">
      <c r="A173" s="12">
        <v>5</v>
      </c>
      <c r="B173" s="12">
        <v>84</v>
      </c>
      <c r="C173" s="44" t="s">
        <v>297</v>
      </c>
      <c r="D173" s="12">
        <v>19</v>
      </c>
      <c r="E173" s="12">
        <v>328</v>
      </c>
      <c r="F173" s="12">
        <v>6</v>
      </c>
      <c r="G173" s="48">
        <v>13.333333333333334</v>
      </c>
      <c r="H173" s="12" t="s">
        <v>135</v>
      </c>
      <c r="I173" s="12">
        <v>5</v>
      </c>
      <c r="J173" s="59">
        <v>5</v>
      </c>
    </row>
    <row r="174" spans="1:10" s="11" customFormat="1" ht="24.95" customHeight="1" x14ac:dyDescent="0.2">
      <c r="A174" s="12">
        <v>6</v>
      </c>
      <c r="B174" s="12">
        <v>85</v>
      </c>
      <c r="C174" s="44" t="s">
        <v>270</v>
      </c>
      <c r="D174" s="12">
        <v>20</v>
      </c>
      <c r="E174" s="12">
        <v>320</v>
      </c>
      <c r="F174" s="12">
        <v>6</v>
      </c>
      <c r="G174" s="48">
        <v>10.666666666666666</v>
      </c>
      <c r="H174" s="12" t="s">
        <v>135</v>
      </c>
      <c r="I174" s="12">
        <v>6</v>
      </c>
      <c r="J174" s="59">
        <v>6</v>
      </c>
    </row>
    <row r="175" spans="1:10" s="11" customFormat="1" ht="24.95" customHeight="1" x14ac:dyDescent="0.2">
      <c r="A175" s="12">
        <v>7</v>
      </c>
      <c r="B175" s="12">
        <v>82</v>
      </c>
      <c r="C175" s="44" t="s">
        <v>169</v>
      </c>
      <c r="D175" s="12">
        <v>3</v>
      </c>
      <c r="E175" s="12">
        <v>310</v>
      </c>
      <c r="F175" s="12">
        <v>6</v>
      </c>
      <c r="G175" s="48">
        <v>7.333333333333333</v>
      </c>
      <c r="H175" s="12" t="s">
        <v>135</v>
      </c>
      <c r="I175" s="12">
        <v>7</v>
      </c>
      <c r="J175" s="59">
        <v>7</v>
      </c>
    </row>
    <row r="176" spans="1:10" s="11" customFormat="1" ht="24.95" customHeight="1" x14ac:dyDescent="0.2">
      <c r="A176" s="12">
        <v>8</v>
      </c>
      <c r="B176" s="12">
        <v>81</v>
      </c>
      <c r="C176" s="44" t="s">
        <v>305</v>
      </c>
      <c r="D176" s="12">
        <v>13</v>
      </c>
      <c r="E176" s="12">
        <v>287</v>
      </c>
      <c r="F176" s="12">
        <v>5</v>
      </c>
      <c r="G176" s="48">
        <v>15.666666666666666</v>
      </c>
      <c r="H176" s="12" t="s">
        <v>135</v>
      </c>
      <c r="I176" s="12">
        <v>8</v>
      </c>
      <c r="J176" s="59">
        <v>8</v>
      </c>
    </row>
    <row r="177" spans="1:10" s="11" customFormat="1" ht="24.95" customHeight="1" x14ac:dyDescent="0.2">
      <c r="A177" s="12">
        <v>9</v>
      </c>
      <c r="B177" s="12">
        <v>77</v>
      </c>
      <c r="C177" s="44" t="s">
        <v>184</v>
      </c>
      <c r="D177" s="12">
        <v>15</v>
      </c>
      <c r="E177" s="12">
        <v>231</v>
      </c>
      <c r="F177" s="12">
        <v>4</v>
      </c>
      <c r="G177" s="48">
        <v>13</v>
      </c>
      <c r="H177" s="12" t="s">
        <v>135</v>
      </c>
      <c r="I177" s="12">
        <v>9</v>
      </c>
      <c r="J177" s="59">
        <v>9</v>
      </c>
    </row>
    <row r="178" spans="1:10" s="11" customFormat="1" ht="24.95" customHeight="1" x14ac:dyDescent="0.2">
      <c r="A178" s="12">
        <v>10</v>
      </c>
      <c r="B178" s="12">
        <v>90</v>
      </c>
      <c r="C178" s="44" t="s">
        <v>179</v>
      </c>
      <c r="D178" s="12">
        <v>13</v>
      </c>
      <c r="E178" s="12">
        <v>214</v>
      </c>
      <c r="F178" s="12">
        <v>4</v>
      </c>
      <c r="G178" s="48">
        <v>7.333333333333333</v>
      </c>
      <c r="H178" s="12" t="s">
        <v>199</v>
      </c>
      <c r="I178" s="12">
        <v>10</v>
      </c>
      <c r="J178" s="59">
        <v>10</v>
      </c>
    </row>
    <row r="179" spans="1:10" s="11" customFormat="1" ht="24.95" customHeight="1" x14ac:dyDescent="0.2">
      <c r="A179" s="12">
        <v>11</v>
      </c>
      <c r="B179" s="12">
        <v>79</v>
      </c>
      <c r="C179" s="44" t="s">
        <v>206</v>
      </c>
      <c r="D179" s="12">
        <v>12</v>
      </c>
      <c r="E179" s="12">
        <v>157</v>
      </c>
      <c r="F179" s="12">
        <v>3</v>
      </c>
      <c r="G179" s="48">
        <v>4.333333333333333</v>
      </c>
      <c r="H179" s="12" t="s">
        <v>135</v>
      </c>
      <c r="I179" s="12">
        <v>11</v>
      </c>
      <c r="J179" s="59">
        <v>11</v>
      </c>
    </row>
    <row r="180" spans="1:10" s="11" customFormat="1" ht="24.95" customHeight="1" x14ac:dyDescent="0.2">
      <c r="A180" s="12">
        <v>12</v>
      </c>
      <c r="B180" s="12">
        <v>80</v>
      </c>
      <c r="C180" s="44" t="s">
        <v>306</v>
      </c>
      <c r="D180" s="12">
        <v>3</v>
      </c>
      <c r="E180" s="12">
        <v>152</v>
      </c>
      <c r="F180" s="12">
        <v>3</v>
      </c>
      <c r="G180" s="48">
        <v>2.6666666666666665</v>
      </c>
      <c r="H180" s="12" t="s">
        <v>199</v>
      </c>
      <c r="I180" s="12">
        <v>12</v>
      </c>
      <c r="J180" s="59">
        <v>12</v>
      </c>
    </row>
    <row r="181" spans="1:10" s="11" customFormat="1" ht="24.95" customHeight="1" x14ac:dyDescent="0.2">
      <c r="A181" s="12">
        <v>13</v>
      </c>
      <c r="B181" s="12">
        <v>88</v>
      </c>
      <c r="C181" s="44" t="s">
        <v>96</v>
      </c>
      <c r="D181" s="12">
        <v>11</v>
      </c>
      <c r="E181" s="12">
        <v>134</v>
      </c>
      <c r="F181" s="12">
        <v>2</v>
      </c>
      <c r="G181" s="48">
        <v>12.666666666666666</v>
      </c>
      <c r="H181" s="12" t="s">
        <v>135</v>
      </c>
      <c r="I181" s="12">
        <v>13</v>
      </c>
      <c r="J181" s="59">
        <v>13</v>
      </c>
    </row>
    <row r="182" spans="1:10" s="11" customFormat="1" ht="24.95" customHeight="1" x14ac:dyDescent="0.2">
      <c r="A182" s="12">
        <v>14</v>
      </c>
      <c r="B182" s="12">
        <v>78</v>
      </c>
      <c r="C182" s="44" t="s">
        <v>98</v>
      </c>
      <c r="D182" s="12">
        <v>7</v>
      </c>
      <c r="E182" s="12">
        <v>132</v>
      </c>
      <c r="F182" s="12">
        <v>2</v>
      </c>
      <c r="G182" s="48">
        <v>12</v>
      </c>
      <c r="H182" s="12" t="s">
        <v>135</v>
      </c>
      <c r="I182" s="12">
        <v>14</v>
      </c>
      <c r="J182" s="59">
        <v>14</v>
      </c>
    </row>
    <row r="183" spans="1:10" s="11" customFormat="1" ht="24.95" customHeight="1" x14ac:dyDescent="0.2">
      <c r="A183" s="12">
        <v>15</v>
      </c>
      <c r="B183" s="12">
        <v>86</v>
      </c>
      <c r="C183" s="44" t="s">
        <v>209</v>
      </c>
      <c r="D183" s="12">
        <v>6</v>
      </c>
      <c r="E183" s="12">
        <v>73</v>
      </c>
      <c r="F183" s="12">
        <v>1</v>
      </c>
      <c r="G183" s="48">
        <v>8.3333333333333339</v>
      </c>
      <c r="H183" s="12" t="s">
        <v>135</v>
      </c>
      <c r="I183" s="12">
        <v>15</v>
      </c>
      <c r="J183" s="59">
        <v>15</v>
      </c>
    </row>
    <row r="184" spans="1:10" s="11" customFormat="1" ht="24.95" hidden="1" customHeight="1" x14ac:dyDescent="0.2">
      <c r="A184" s="12">
        <v>16</v>
      </c>
      <c r="B184" s="12" t="s">
        <v>199</v>
      </c>
      <c r="C184" s="44" t="s">
        <v>199</v>
      </c>
      <c r="D184" s="12" t="s">
        <v>199</v>
      </c>
      <c r="E184" s="12" t="s">
        <v>199</v>
      </c>
      <c r="F184" s="12" t="s">
        <v>199</v>
      </c>
      <c r="G184" s="48" t="s">
        <v>199</v>
      </c>
      <c r="H184" s="12" t="s">
        <v>199</v>
      </c>
      <c r="I184" s="12" t="s">
        <v>199</v>
      </c>
      <c r="J184" s="59" t="s">
        <v>199</v>
      </c>
    </row>
    <row r="185" spans="1:10" s="11" customFormat="1" ht="24.95" hidden="1" customHeight="1" x14ac:dyDescent="0.2">
      <c r="A185" s="12">
        <v>17</v>
      </c>
      <c r="B185" s="12" t="s">
        <v>199</v>
      </c>
      <c r="C185" s="44" t="s">
        <v>199</v>
      </c>
      <c r="D185" s="12" t="s">
        <v>199</v>
      </c>
      <c r="E185" s="12" t="s">
        <v>199</v>
      </c>
      <c r="F185" s="12" t="s">
        <v>199</v>
      </c>
      <c r="G185" s="48" t="s">
        <v>199</v>
      </c>
      <c r="H185" s="12" t="s">
        <v>199</v>
      </c>
      <c r="I185" s="12" t="s">
        <v>199</v>
      </c>
      <c r="J185" s="59" t="s">
        <v>199</v>
      </c>
    </row>
    <row r="186" spans="1:10" s="11" customFormat="1" ht="24.95" hidden="1" customHeight="1" x14ac:dyDescent="0.2">
      <c r="A186" s="12">
        <v>18</v>
      </c>
      <c r="B186" s="12" t="s">
        <v>199</v>
      </c>
      <c r="C186" s="44" t="s">
        <v>199</v>
      </c>
      <c r="D186" s="12" t="s">
        <v>199</v>
      </c>
      <c r="E186" s="12" t="s">
        <v>199</v>
      </c>
      <c r="F186" s="12" t="s">
        <v>199</v>
      </c>
      <c r="G186" s="48" t="s">
        <v>199</v>
      </c>
      <c r="H186" s="12" t="s">
        <v>199</v>
      </c>
      <c r="I186" s="12" t="s">
        <v>199</v>
      </c>
      <c r="J186" s="59" t="s">
        <v>199</v>
      </c>
    </row>
    <row r="187" spans="1:10" s="11" customFormat="1" ht="24.95" hidden="1" customHeight="1" x14ac:dyDescent="0.2">
      <c r="A187" s="12">
        <v>19</v>
      </c>
      <c r="B187" s="12" t="s">
        <v>199</v>
      </c>
      <c r="C187" s="44" t="s">
        <v>199</v>
      </c>
      <c r="D187" s="12" t="s">
        <v>199</v>
      </c>
      <c r="E187" s="12" t="s">
        <v>199</v>
      </c>
      <c r="F187" s="12" t="s">
        <v>199</v>
      </c>
      <c r="G187" s="48" t="s">
        <v>199</v>
      </c>
      <c r="H187" s="12" t="s">
        <v>199</v>
      </c>
      <c r="I187" s="12" t="s">
        <v>199</v>
      </c>
      <c r="J187" s="59" t="s">
        <v>199</v>
      </c>
    </row>
    <row r="188" spans="1:10" s="11" customFormat="1" ht="24.95" hidden="1" customHeight="1" x14ac:dyDescent="0.2">
      <c r="A188" s="12">
        <v>20</v>
      </c>
      <c r="B188" s="12" t="s">
        <v>199</v>
      </c>
      <c r="C188" s="44" t="s">
        <v>199</v>
      </c>
      <c r="D188" s="12" t="s">
        <v>199</v>
      </c>
      <c r="E188" s="12" t="s">
        <v>199</v>
      </c>
      <c r="F188" s="12" t="s">
        <v>199</v>
      </c>
      <c r="G188" s="48" t="s">
        <v>199</v>
      </c>
      <c r="H188" s="12" t="s">
        <v>199</v>
      </c>
      <c r="I188" s="12" t="s">
        <v>199</v>
      </c>
      <c r="J188" s="59" t="s">
        <v>199</v>
      </c>
    </row>
    <row r="189" spans="1:10" s="11" customFormat="1" ht="24.95" hidden="1" customHeight="1" x14ac:dyDescent="0.2">
      <c r="A189" s="12">
        <v>21</v>
      </c>
      <c r="B189" s="12" t="s">
        <v>199</v>
      </c>
      <c r="C189" s="44" t="s">
        <v>199</v>
      </c>
      <c r="D189" s="12" t="s">
        <v>199</v>
      </c>
      <c r="E189" s="12" t="s">
        <v>199</v>
      </c>
      <c r="F189" s="12" t="s">
        <v>199</v>
      </c>
      <c r="G189" s="48" t="s">
        <v>199</v>
      </c>
      <c r="H189" s="12" t="s">
        <v>199</v>
      </c>
      <c r="I189" s="12" t="s">
        <v>199</v>
      </c>
      <c r="J189" s="59" t="s">
        <v>199</v>
      </c>
    </row>
    <row r="190" spans="1:10" s="11" customFormat="1" ht="24.95" hidden="1" customHeight="1" x14ac:dyDescent="0.2">
      <c r="A190" s="12">
        <v>22</v>
      </c>
      <c r="B190" s="12" t="s">
        <v>199</v>
      </c>
      <c r="C190" s="44" t="s">
        <v>199</v>
      </c>
      <c r="D190" s="12" t="s">
        <v>199</v>
      </c>
      <c r="E190" s="12" t="s">
        <v>199</v>
      </c>
      <c r="F190" s="12" t="s">
        <v>199</v>
      </c>
      <c r="G190" s="48" t="s">
        <v>199</v>
      </c>
      <c r="H190" s="12" t="s">
        <v>199</v>
      </c>
      <c r="I190" s="12" t="s">
        <v>199</v>
      </c>
      <c r="J190" s="59" t="s">
        <v>199</v>
      </c>
    </row>
    <row r="191" spans="1:10" s="11" customFormat="1" ht="24.95" hidden="1" customHeight="1" x14ac:dyDescent="0.2">
      <c r="A191" s="12">
        <v>23</v>
      </c>
      <c r="B191" s="12" t="s">
        <v>199</v>
      </c>
      <c r="C191" s="44" t="s">
        <v>199</v>
      </c>
      <c r="D191" s="12" t="s">
        <v>199</v>
      </c>
      <c r="E191" s="12" t="s">
        <v>199</v>
      </c>
      <c r="F191" s="12" t="s">
        <v>199</v>
      </c>
      <c r="G191" s="48" t="s">
        <v>199</v>
      </c>
      <c r="H191" s="12" t="s">
        <v>199</v>
      </c>
      <c r="I191" s="12" t="s">
        <v>199</v>
      </c>
      <c r="J191" s="59" t="s">
        <v>199</v>
      </c>
    </row>
    <row r="192" spans="1:10" s="11" customFormat="1" ht="24.95" hidden="1" customHeight="1" x14ac:dyDescent="0.2">
      <c r="A192" s="12">
        <v>24</v>
      </c>
      <c r="B192" s="12" t="s">
        <v>199</v>
      </c>
      <c r="C192" s="44" t="s">
        <v>199</v>
      </c>
      <c r="D192" s="12" t="s">
        <v>199</v>
      </c>
      <c r="E192" s="12" t="s">
        <v>199</v>
      </c>
      <c r="F192" s="12" t="s">
        <v>199</v>
      </c>
      <c r="G192" s="48" t="s">
        <v>199</v>
      </c>
      <c r="H192" s="12" t="s">
        <v>199</v>
      </c>
      <c r="I192" s="12" t="s">
        <v>199</v>
      </c>
      <c r="J192" s="59" t="s">
        <v>199</v>
      </c>
    </row>
    <row r="193" spans="1:10" s="11" customFormat="1" ht="24.95" hidden="1" customHeight="1" x14ac:dyDescent="0.2">
      <c r="A193" s="12">
        <v>25</v>
      </c>
      <c r="B193" s="12" t="s">
        <v>199</v>
      </c>
      <c r="C193" s="44" t="s">
        <v>199</v>
      </c>
      <c r="D193" s="12" t="s">
        <v>199</v>
      </c>
      <c r="E193" s="12" t="s">
        <v>199</v>
      </c>
      <c r="F193" s="12" t="s">
        <v>199</v>
      </c>
      <c r="G193" s="48" t="s">
        <v>199</v>
      </c>
      <c r="H193" s="12" t="s">
        <v>199</v>
      </c>
      <c r="I193" s="12" t="s">
        <v>199</v>
      </c>
      <c r="J193" s="59" t="s">
        <v>199</v>
      </c>
    </row>
    <row r="194" spans="1:10" s="11" customFormat="1" ht="24.95" hidden="1" customHeight="1" x14ac:dyDescent="0.2">
      <c r="A194" s="12">
        <v>26</v>
      </c>
      <c r="B194" s="12" t="s">
        <v>199</v>
      </c>
      <c r="C194" s="44" t="s">
        <v>199</v>
      </c>
      <c r="D194" s="12" t="s">
        <v>199</v>
      </c>
      <c r="E194" s="12" t="s">
        <v>199</v>
      </c>
      <c r="F194" s="12" t="s">
        <v>199</v>
      </c>
      <c r="G194" s="48" t="s">
        <v>199</v>
      </c>
      <c r="H194" s="12" t="s">
        <v>199</v>
      </c>
      <c r="I194" s="12" t="s">
        <v>199</v>
      </c>
      <c r="J194" s="59" t="s">
        <v>199</v>
      </c>
    </row>
    <row r="195" spans="1:10" s="11" customFormat="1" ht="24.95" hidden="1" customHeight="1" x14ac:dyDescent="0.2">
      <c r="A195" s="12">
        <v>27</v>
      </c>
      <c r="B195" s="12" t="s">
        <v>199</v>
      </c>
      <c r="C195" s="44" t="s">
        <v>199</v>
      </c>
      <c r="D195" s="12" t="s">
        <v>199</v>
      </c>
      <c r="E195" s="12" t="s">
        <v>199</v>
      </c>
      <c r="F195" s="12" t="s">
        <v>199</v>
      </c>
      <c r="G195" s="48" t="s">
        <v>199</v>
      </c>
      <c r="H195" s="12" t="s">
        <v>199</v>
      </c>
      <c r="I195" s="12" t="s">
        <v>199</v>
      </c>
      <c r="J195" s="59" t="s">
        <v>199</v>
      </c>
    </row>
    <row r="196" spans="1:10" s="11" customFormat="1" ht="24.95" hidden="1" customHeight="1" x14ac:dyDescent="0.2">
      <c r="A196" s="12">
        <v>28</v>
      </c>
      <c r="B196" s="12" t="s">
        <v>199</v>
      </c>
      <c r="C196" s="44" t="s">
        <v>199</v>
      </c>
      <c r="D196" s="12" t="s">
        <v>199</v>
      </c>
      <c r="E196" s="12" t="s">
        <v>199</v>
      </c>
      <c r="F196" s="12" t="s">
        <v>199</v>
      </c>
      <c r="G196" s="48" t="s">
        <v>199</v>
      </c>
      <c r="H196" s="12" t="s">
        <v>199</v>
      </c>
      <c r="I196" s="12" t="s">
        <v>199</v>
      </c>
      <c r="J196" s="59" t="s">
        <v>199</v>
      </c>
    </row>
    <row r="197" spans="1:10" s="11" customFormat="1" ht="24.95" hidden="1" customHeight="1" x14ac:dyDescent="0.2">
      <c r="A197" s="12">
        <v>29</v>
      </c>
      <c r="B197" s="12" t="s">
        <v>199</v>
      </c>
      <c r="C197" s="44" t="s">
        <v>199</v>
      </c>
      <c r="D197" s="12" t="s">
        <v>199</v>
      </c>
      <c r="E197" s="12" t="s">
        <v>199</v>
      </c>
      <c r="F197" s="12" t="s">
        <v>199</v>
      </c>
      <c r="G197" s="48" t="s">
        <v>199</v>
      </c>
      <c r="H197" s="12" t="s">
        <v>199</v>
      </c>
      <c r="I197" s="12" t="s">
        <v>199</v>
      </c>
      <c r="J197" s="59" t="s">
        <v>199</v>
      </c>
    </row>
    <row r="198" spans="1:10" s="11" customFormat="1" ht="24.95" hidden="1" customHeight="1" x14ac:dyDescent="0.2">
      <c r="A198" s="12">
        <v>30</v>
      </c>
      <c r="B198" s="12" t="s">
        <v>199</v>
      </c>
      <c r="C198" s="44" t="s">
        <v>199</v>
      </c>
      <c r="D198" s="12" t="s">
        <v>199</v>
      </c>
      <c r="E198" s="12" t="s">
        <v>199</v>
      </c>
      <c r="F198" s="12" t="s">
        <v>199</v>
      </c>
      <c r="G198" s="48" t="s">
        <v>199</v>
      </c>
      <c r="H198" s="12" t="s">
        <v>199</v>
      </c>
      <c r="I198" s="12" t="s">
        <v>199</v>
      </c>
      <c r="J198" s="59" t="s">
        <v>199</v>
      </c>
    </row>
    <row r="199" spans="1:10" ht="72.75" customHeight="1" x14ac:dyDescent="0.2">
      <c r="A199" s="77"/>
      <c r="B199" s="198" t="s">
        <v>252</v>
      </c>
      <c r="C199" s="199"/>
      <c r="D199" s="199"/>
      <c r="E199" s="200"/>
      <c r="F199" s="201" t="s">
        <v>194</v>
      </c>
      <c r="G199" s="202"/>
      <c r="H199" s="202"/>
      <c r="I199" s="202"/>
      <c r="J199" s="203"/>
    </row>
    <row r="200" spans="1:10" ht="27" customHeight="1" x14ac:dyDescent="0.2">
      <c r="A200" s="204" t="s">
        <v>114</v>
      </c>
      <c r="B200" s="206" t="s">
        <v>2</v>
      </c>
      <c r="C200" s="207" t="s">
        <v>23</v>
      </c>
      <c r="D200" s="206" t="s">
        <v>19</v>
      </c>
      <c r="E200" s="209" t="s">
        <v>24</v>
      </c>
      <c r="F200" s="2" t="s">
        <v>16</v>
      </c>
      <c r="G200" s="46"/>
      <c r="H200" s="204" t="s">
        <v>108</v>
      </c>
      <c r="I200" s="204" t="s">
        <v>120</v>
      </c>
      <c r="J200" s="206" t="s">
        <v>25</v>
      </c>
    </row>
    <row r="201" spans="1:10" ht="20.25" customHeight="1" x14ac:dyDescent="0.2">
      <c r="A201" s="205"/>
      <c r="B201" s="205"/>
      <c r="C201" s="208"/>
      <c r="D201" s="205"/>
      <c r="E201" s="210"/>
      <c r="F201" s="6" t="s">
        <v>17</v>
      </c>
      <c r="G201" s="47" t="s">
        <v>18</v>
      </c>
      <c r="H201" s="205"/>
      <c r="I201" s="205"/>
      <c r="J201" s="205"/>
    </row>
    <row r="202" spans="1:10" s="11" customFormat="1" ht="24.95" customHeight="1" x14ac:dyDescent="0.2">
      <c r="A202" s="12">
        <v>1</v>
      </c>
      <c r="B202" s="12">
        <v>102</v>
      </c>
      <c r="C202" s="44" t="s">
        <v>101</v>
      </c>
      <c r="D202" s="12">
        <v>21</v>
      </c>
      <c r="E202" s="12">
        <v>979</v>
      </c>
      <c r="F202" s="12">
        <v>20</v>
      </c>
      <c r="G202" s="48">
        <v>6.333333333333333</v>
      </c>
      <c r="H202" s="12" t="s">
        <v>135</v>
      </c>
      <c r="I202" s="12">
        <v>1</v>
      </c>
      <c r="J202" s="59">
        <v>1</v>
      </c>
    </row>
    <row r="203" spans="1:10" s="11" customFormat="1" ht="24.95" customHeight="1" x14ac:dyDescent="0.2">
      <c r="A203" s="12">
        <v>2</v>
      </c>
      <c r="B203" s="12">
        <v>99</v>
      </c>
      <c r="C203" s="44" t="s">
        <v>215</v>
      </c>
      <c r="D203" s="12">
        <v>15</v>
      </c>
      <c r="E203" s="12">
        <v>909</v>
      </c>
      <c r="F203" s="12">
        <v>18</v>
      </c>
      <c r="G203" s="48">
        <v>15</v>
      </c>
      <c r="H203" s="12" t="s">
        <v>135</v>
      </c>
      <c r="I203" s="12">
        <v>2</v>
      </c>
      <c r="J203" s="59">
        <v>2</v>
      </c>
    </row>
    <row r="204" spans="1:10" s="11" customFormat="1" ht="24.95" customHeight="1" x14ac:dyDescent="0.2">
      <c r="A204" s="12">
        <v>3</v>
      </c>
      <c r="B204" s="12">
        <v>92</v>
      </c>
      <c r="C204" s="44" t="s">
        <v>210</v>
      </c>
      <c r="D204" s="12">
        <v>16</v>
      </c>
      <c r="E204" s="12">
        <v>584</v>
      </c>
      <c r="F204" s="12">
        <v>12</v>
      </c>
      <c r="G204" s="48">
        <v>2.6666666666666665</v>
      </c>
      <c r="H204" s="12" t="s">
        <v>135</v>
      </c>
      <c r="I204" s="12">
        <v>3</v>
      </c>
      <c r="J204" s="59">
        <v>3</v>
      </c>
    </row>
    <row r="205" spans="1:10" s="11" customFormat="1" ht="24.95" customHeight="1" x14ac:dyDescent="0.2">
      <c r="A205" s="12">
        <v>4</v>
      </c>
      <c r="B205" s="12">
        <v>94</v>
      </c>
      <c r="C205" s="44" t="s">
        <v>281</v>
      </c>
      <c r="D205" s="12">
        <v>25</v>
      </c>
      <c r="E205" s="12">
        <v>556</v>
      </c>
      <c r="F205" s="12">
        <v>11</v>
      </c>
      <c r="G205" s="48">
        <v>9.3333333333333339</v>
      </c>
      <c r="H205" s="12" t="s">
        <v>135</v>
      </c>
      <c r="I205" s="12">
        <v>4</v>
      </c>
      <c r="J205" s="59">
        <v>4</v>
      </c>
    </row>
    <row r="206" spans="1:10" s="11" customFormat="1" ht="24.95" customHeight="1" x14ac:dyDescent="0.2">
      <c r="A206" s="12">
        <v>5</v>
      </c>
      <c r="B206" s="12">
        <v>93</v>
      </c>
      <c r="C206" s="44" t="s">
        <v>189</v>
      </c>
      <c r="D206" s="12">
        <v>28</v>
      </c>
      <c r="E206" s="12">
        <v>484</v>
      </c>
      <c r="F206" s="12">
        <v>10</v>
      </c>
      <c r="G206" s="48">
        <v>1.3333333333333333</v>
      </c>
      <c r="H206" s="12" t="s">
        <v>135</v>
      </c>
      <c r="I206" s="12">
        <v>5</v>
      </c>
      <c r="J206" s="59">
        <v>5</v>
      </c>
    </row>
    <row r="207" spans="1:10" s="11" customFormat="1" ht="24.95" customHeight="1" x14ac:dyDescent="0.2">
      <c r="A207" s="12">
        <v>6</v>
      </c>
      <c r="B207" s="12">
        <v>96</v>
      </c>
      <c r="C207" s="44" t="s">
        <v>288</v>
      </c>
      <c r="D207" s="12">
        <v>25</v>
      </c>
      <c r="E207" s="12">
        <v>455</v>
      </c>
      <c r="F207" s="12">
        <v>9</v>
      </c>
      <c r="G207" s="48">
        <v>7.666666666666667</v>
      </c>
      <c r="H207" s="12" t="s">
        <v>135</v>
      </c>
      <c r="I207" s="12">
        <v>6</v>
      </c>
      <c r="J207" s="59">
        <v>6</v>
      </c>
    </row>
    <row r="208" spans="1:10" s="11" customFormat="1" ht="24.95" customHeight="1" x14ac:dyDescent="0.2">
      <c r="A208" s="12">
        <v>7</v>
      </c>
      <c r="B208" s="12">
        <v>101</v>
      </c>
      <c r="C208" s="44" t="s">
        <v>216</v>
      </c>
      <c r="D208" s="12">
        <v>9</v>
      </c>
      <c r="E208" s="12">
        <v>305</v>
      </c>
      <c r="F208" s="12">
        <v>6</v>
      </c>
      <c r="G208" s="48">
        <v>5.666666666666667</v>
      </c>
      <c r="H208" s="12" t="s">
        <v>135</v>
      </c>
      <c r="I208" s="12">
        <v>7</v>
      </c>
      <c r="J208" s="59">
        <v>7</v>
      </c>
    </row>
    <row r="209" spans="1:10" s="11" customFormat="1" ht="24.95" customHeight="1" x14ac:dyDescent="0.2">
      <c r="A209" s="12">
        <v>8</v>
      </c>
      <c r="B209" s="12">
        <v>105</v>
      </c>
      <c r="C209" s="44" t="s">
        <v>217</v>
      </c>
      <c r="D209" s="12">
        <v>8</v>
      </c>
      <c r="E209" s="12">
        <v>245</v>
      </c>
      <c r="F209" s="12">
        <v>5</v>
      </c>
      <c r="G209" s="48">
        <v>1.6666666666666667</v>
      </c>
      <c r="H209" s="12" t="s">
        <v>135</v>
      </c>
      <c r="I209" s="12">
        <v>8</v>
      </c>
      <c r="J209" s="59">
        <v>8</v>
      </c>
    </row>
    <row r="210" spans="1:10" s="11" customFormat="1" ht="24.95" customHeight="1" x14ac:dyDescent="0.2">
      <c r="A210" s="12">
        <v>9</v>
      </c>
      <c r="B210" s="12">
        <v>103</v>
      </c>
      <c r="C210" s="44" t="s">
        <v>187</v>
      </c>
      <c r="D210" s="12">
        <v>8</v>
      </c>
      <c r="E210" s="12">
        <v>172</v>
      </c>
      <c r="F210" s="12">
        <v>3</v>
      </c>
      <c r="G210" s="48">
        <v>9.3333333333333339</v>
      </c>
      <c r="H210" s="12" t="s">
        <v>135</v>
      </c>
      <c r="I210" s="12">
        <v>9</v>
      </c>
      <c r="J210" s="59">
        <v>9</v>
      </c>
    </row>
    <row r="211" spans="1:10" s="11" customFormat="1" ht="24.95" customHeight="1" x14ac:dyDescent="0.2">
      <c r="A211" s="12">
        <v>10</v>
      </c>
      <c r="B211" s="12">
        <v>95</v>
      </c>
      <c r="C211" s="44" t="s">
        <v>191</v>
      </c>
      <c r="D211" s="12">
        <v>4</v>
      </c>
      <c r="E211" s="12">
        <v>138</v>
      </c>
      <c r="F211" s="12">
        <v>2</v>
      </c>
      <c r="G211" s="48">
        <v>14</v>
      </c>
      <c r="H211" s="12" t="s">
        <v>135</v>
      </c>
      <c r="I211" s="12">
        <v>10</v>
      </c>
      <c r="J211" s="59">
        <v>10</v>
      </c>
    </row>
    <row r="212" spans="1:10" s="11" customFormat="1" ht="24.95" customHeight="1" x14ac:dyDescent="0.2">
      <c r="A212" s="12">
        <v>11</v>
      </c>
      <c r="B212" s="12">
        <v>97</v>
      </c>
      <c r="C212" s="44" t="s">
        <v>238</v>
      </c>
      <c r="D212" s="12">
        <v>9</v>
      </c>
      <c r="E212" s="12">
        <v>129</v>
      </c>
      <c r="F212" s="12">
        <v>2</v>
      </c>
      <c r="G212" s="48">
        <v>11</v>
      </c>
      <c r="H212" s="12" t="s">
        <v>135</v>
      </c>
      <c r="I212" s="12">
        <v>11</v>
      </c>
      <c r="J212" s="59">
        <v>11</v>
      </c>
    </row>
    <row r="213" spans="1:10" s="11" customFormat="1" ht="24.95" customHeight="1" x14ac:dyDescent="0.2">
      <c r="A213" s="12">
        <v>12</v>
      </c>
      <c r="B213" s="12">
        <v>100</v>
      </c>
      <c r="C213" s="44" t="s">
        <v>291</v>
      </c>
      <c r="D213" s="12">
        <v>7</v>
      </c>
      <c r="E213" s="12">
        <v>107</v>
      </c>
      <c r="F213" s="12">
        <v>2</v>
      </c>
      <c r="G213" s="48">
        <v>3.6666666666666665</v>
      </c>
      <c r="H213" s="12" t="s">
        <v>135</v>
      </c>
      <c r="I213" s="12">
        <v>12</v>
      </c>
      <c r="J213" s="59">
        <v>12</v>
      </c>
    </row>
    <row r="214" spans="1:10" s="11" customFormat="1" ht="24.95" customHeight="1" x14ac:dyDescent="0.2">
      <c r="A214" s="12">
        <v>13</v>
      </c>
      <c r="B214" s="12">
        <v>91</v>
      </c>
      <c r="C214" s="44" t="s">
        <v>180</v>
      </c>
      <c r="D214" s="12">
        <v>6</v>
      </c>
      <c r="E214" s="12">
        <v>100</v>
      </c>
      <c r="F214" s="12">
        <v>2</v>
      </c>
      <c r="G214" s="48">
        <v>1.3333333333333333</v>
      </c>
      <c r="H214" s="12" t="s">
        <v>135</v>
      </c>
      <c r="I214" s="12">
        <v>13</v>
      </c>
      <c r="J214" s="59">
        <v>13</v>
      </c>
    </row>
    <row r="215" spans="1:10" s="11" customFormat="1" ht="24.95" customHeight="1" x14ac:dyDescent="0.2">
      <c r="A215" s="12">
        <v>14</v>
      </c>
      <c r="B215" s="12">
        <v>104</v>
      </c>
      <c r="C215" s="44" t="s">
        <v>188</v>
      </c>
      <c r="D215" s="12">
        <v>2</v>
      </c>
      <c r="E215" s="12">
        <v>68</v>
      </c>
      <c r="F215" s="12">
        <v>1</v>
      </c>
      <c r="G215" s="48">
        <v>6.666666666666667</v>
      </c>
      <c r="H215" s="12" t="s">
        <v>199</v>
      </c>
      <c r="I215" s="12">
        <v>14</v>
      </c>
      <c r="J215" s="59">
        <v>14</v>
      </c>
    </row>
    <row r="216" spans="1:10" s="11" customFormat="1" ht="24.95" customHeight="1" x14ac:dyDescent="0.2">
      <c r="A216" s="12">
        <v>15</v>
      </c>
      <c r="B216" s="12">
        <v>98</v>
      </c>
      <c r="C216" s="44" t="s">
        <v>290</v>
      </c>
      <c r="D216" s="12">
        <v>0</v>
      </c>
      <c r="E216" s="12">
        <v>0</v>
      </c>
      <c r="F216" s="12">
        <v>0</v>
      </c>
      <c r="G216" s="48">
        <v>0</v>
      </c>
      <c r="H216" s="12" t="s">
        <v>135</v>
      </c>
      <c r="I216" s="12">
        <v>15</v>
      </c>
      <c r="J216" s="59">
        <v>15</v>
      </c>
    </row>
    <row r="217" spans="1:10" s="11" customFormat="1" ht="24.95" hidden="1" customHeight="1" x14ac:dyDescent="0.2">
      <c r="A217" s="12">
        <v>16</v>
      </c>
      <c r="B217" s="12" t="s">
        <v>199</v>
      </c>
      <c r="C217" s="44" t="s">
        <v>199</v>
      </c>
      <c r="D217" s="12" t="s">
        <v>199</v>
      </c>
      <c r="E217" s="12" t="s">
        <v>199</v>
      </c>
      <c r="F217" s="12" t="s">
        <v>199</v>
      </c>
      <c r="G217" s="48" t="s">
        <v>199</v>
      </c>
      <c r="H217" s="12" t="s">
        <v>199</v>
      </c>
      <c r="I217" s="12" t="s">
        <v>199</v>
      </c>
      <c r="J217" s="59" t="s">
        <v>199</v>
      </c>
    </row>
    <row r="218" spans="1:10" s="11" customFormat="1" ht="24.95" hidden="1" customHeight="1" x14ac:dyDescent="0.2">
      <c r="A218" s="12">
        <v>17</v>
      </c>
      <c r="B218" s="12" t="s">
        <v>199</v>
      </c>
      <c r="C218" s="44" t="s">
        <v>199</v>
      </c>
      <c r="D218" s="12" t="s">
        <v>199</v>
      </c>
      <c r="E218" s="12" t="s">
        <v>199</v>
      </c>
      <c r="F218" s="12" t="s">
        <v>199</v>
      </c>
      <c r="G218" s="48" t="s">
        <v>199</v>
      </c>
      <c r="H218" s="12" t="s">
        <v>199</v>
      </c>
      <c r="I218" s="12" t="s">
        <v>199</v>
      </c>
      <c r="J218" s="59" t="s">
        <v>199</v>
      </c>
    </row>
    <row r="219" spans="1:10" s="11" customFormat="1" ht="24.95" hidden="1" customHeight="1" x14ac:dyDescent="0.2">
      <c r="A219" s="12">
        <v>18</v>
      </c>
      <c r="B219" s="12" t="s">
        <v>199</v>
      </c>
      <c r="C219" s="44" t="s">
        <v>199</v>
      </c>
      <c r="D219" s="12" t="s">
        <v>199</v>
      </c>
      <c r="E219" s="12" t="s">
        <v>199</v>
      </c>
      <c r="F219" s="12" t="s">
        <v>199</v>
      </c>
      <c r="G219" s="48" t="s">
        <v>199</v>
      </c>
      <c r="H219" s="12" t="s">
        <v>199</v>
      </c>
      <c r="I219" s="12" t="s">
        <v>199</v>
      </c>
      <c r="J219" s="59" t="s">
        <v>199</v>
      </c>
    </row>
    <row r="220" spans="1:10" s="11" customFormat="1" ht="24.95" hidden="1" customHeight="1" x14ac:dyDescent="0.2">
      <c r="A220" s="12">
        <v>19</v>
      </c>
      <c r="B220" s="12" t="s">
        <v>199</v>
      </c>
      <c r="C220" s="44" t="s">
        <v>199</v>
      </c>
      <c r="D220" s="12" t="s">
        <v>199</v>
      </c>
      <c r="E220" s="12" t="s">
        <v>199</v>
      </c>
      <c r="F220" s="12" t="s">
        <v>199</v>
      </c>
      <c r="G220" s="48" t="s">
        <v>199</v>
      </c>
      <c r="H220" s="12" t="s">
        <v>199</v>
      </c>
      <c r="I220" s="12" t="s">
        <v>199</v>
      </c>
      <c r="J220" s="59" t="s">
        <v>199</v>
      </c>
    </row>
    <row r="221" spans="1:10" s="11" customFormat="1" ht="24.95" hidden="1" customHeight="1" x14ac:dyDescent="0.2">
      <c r="A221" s="12">
        <v>20</v>
      </c>
      <c r="B221" s="12" t="s">
        <v>199</v>
      </c>
      <c r="C221" s="44" t="s">
        <v>199</v>
      </c>
      <c r="D221" s="12" t="s">
        <v>199</v>
      </c>
      <c r="E221" s="12" t="s">
        <v>199</v>
      </c>
      <c r="F221" s="12" t="s">
        <v>199</v>
      </c>
      <c r="G221" s="48" t="s">
        <v>199</v>
      </c>
      <c r="H221" s="12" t="s">
        <v>199</v>
      </c>
      <c r="I221" s="12" t="s">
        <v>199</v>
      </c>
      <c r="J221" s="59" t="s">
        <v>199</v>
      </c>
    </row>
    <row r="222" spans="1:10" s="11" customFormat="1" ht="24.95" hidden="1" customHeight="1" x14ac:dyDescent="0.2">
      <c r="A222" s="12">
        <v>21</v>
      </c>
      <c r="B222" s="12" t="s">
        <v>199</v>
      </c>
      <c r="C222" s="44" t="s">
        <v>199</v>
      </c>
      <c r="D222" s="12" t="s">
        <v>199</v>
      </c>
      <c r="E222" s="12" t="s">
        <v>199</v>
      </c>
      <c r="F222" s="12" t="s">
        <v>199</v>
      </c>
      <c r="G222" s="48" t="s">
        <v>199</v>
      </c>
      <c r="H222" s="12" t="s">
        <v>199</v>
      </c>
      <c r="I222" s="12" t="s">
        <v>199</v>
      </c>
      <c r="J222" s="59" t="s">
        <v>199</v>
      </c>
    </row>
    <row r="223" spans="1:10" s="11" customFormat="1" ht="24.95" hidden="1" customHeight="1" x14ac:dyDescent="0.2">
      <c r="A223" s="12">
        <v>22</v>
      </c>
      <c r="B223" s="12" t="s">
        <v>199</v>
      </c>
      <c r="C223" s="44" t="s">
        <v>199</v>
      </c>
      <c r="D223" s="12" t="s">
        <v>199</v>
      </c>
      <c r="E223" s="12" t="s">
        <v>199</v>
      </c>
      <c r="F223" s="12" t="s">
        <v>199</v>
      </c>
      <c r="G223" s="48" t="s">
        <v>199</v>
      </c>
      <c r="H223" s="12" t="s">
        <v>199</v>
      </c>
      <c r="I223" s="12" t="s">
        <v>199</v>
      </c>
      <c r="J223" s="59" t="s">
        <v>199</v>
      </c>
    </row>
    <row r="224" spans="1:10" s="11" customFormat="1" ht="24.95" hidden="1" customHeight="1" x14ac:dyDescent="0.2">
      <c r="A224" s="12">
        <v>23</v>
      </c>
      <c r="B224" s="12" t="s">
        <v>199</v>
      </c>
      <c r="C224" s="44" t="s">
        <v>199</v>
      </c>
      <c r="D224" s="12" t="s">
        <v>199</v>
      </c>
      <c r="E224" s="12" t="s">
        <v>199</v>
      </c>
      <c r="F224" s="12" t="s">
        <v>199</v>
      </c>
      <c r="G224" s="48" t="s">
        <v>199</v>
      </c>
      <c r="H224" s="12" t="s">
        <v>199</v>
      </c>
      <c r="I224" s="12" t="s">
        <v>199</v>
      </c>
      <c r="J224" s="59" t="s">
        <v>199</v>
      </c>
    </row>
    <row r="225" spans="1:10" s="11" customFormat="1" ht="24.95" hidden="1" customHeight="1" x14ac:dyDescent="0.2">
      <c r="A225" s="12">
        <v>24</v>
      </c>
      <c r="B225" s="12" t="s">
        <v>199</v>
      </c>
      <c r="C225" s="44" t="s">
        <v>199</v>
      </c>
      <c r="D225" s="12" t="s">
        <v>199</v>
      </c>
      <c r="E225" s="12" t="s">
        <v>199</v>
      </c>
      <c r="F225" s="12" t="s">
        <v>199</v>
      </c>
      <c r="G225" s="48" t="s">
        <v>199</v>
      </c>
      <c r="H225" s="12" t="s">
        <v>199</v>
      </c>
      <c r="I225" s="12" t="s">
        <v>199</v>
      </c>
      <c r="J225" s="59" t="s">
        <v>199</v>
      </c>
    </row>
    <row r="226" spans="1:10" s="11" customFormat="1" ht="24.95" hidden="1" customHeight="1" x14ac:dyDescent="0.2">
      <c r="A226" s="12">
        <v>25</v>
      </c>
      <c r="B226" s="12" t="s">
        <v>199</v>
      </c>
      <c r="C226" s="44" t="s">
        <v>199</v>
      </c>
      <c r="D226" s="12" t="s">
        <v>199</v>
      </c>
      <c r="E226" s="12" t="s">
        <v>199</v>
      </c>
      <c r="F226" s="12" t="s">
        <v>199</v>
      </c>
      <c r="G226" s="48" t="s">
        <v>199</v>
      </c>
      <c r="H226" s="12" t="s">
        <v>199</v>
      </c>
      <c r="I226" s="12" t="s">
        <v>199</v>
      </c>
      <c r="J226" s="59" t="s">
        <v>199</v>
      </c>
    </row>
    <row r="227" spans="1:10" s="11" customFormat="1" ht="24.95" hidden="1" customHeight="1" x14ac:dyDescent="0.2">
      <c r="A227" s="12">
        <v>26</v>
      </c>
      <c r="B227" s="12" t="s">
        <v>199</v>
      </c>
      <c r="C227" s="44" t="s">
        <v>199</v>
      </c>
      <c r="D227" s="12" t="s">
        <v>199</v>
      </c>
      <c r="E227" s="12" t="s">
        <v>199</v>
      </c>
      <c r="F227" s="12" t="s">
        <v>199</v>
      </c>
      <c r="G227" s="48" t="s">
        <v>199</v>
      </c>
      <c r="H227" s="12" t="s">
        <v>199</v>
      </c>
      <c r="I227" s="12" t="s">
        <v>199</v>
      </c>
      <c r="J227" s="59" t="s">
        <v>199</v>
      </c>
    </row>
    <row r="228" spans="1:10" s="11" customFormat="1" ht="24.95" hidden="1" customHeight="1" x14ac:dyDescent="0.2">
      <c r="A228" s="12">
        <v>27</v>
      </c>
      <c r="B228" s="12" t="s">
        <v>199</v>
      </c>
      <c r="C228" s="44" t="s">
        <v>199</v>
      </c>
      <c r="D228" s="12" t="s">
        <v>199</v>
      </c>
      <c r="E228" s="12" t="s">
        <v>199</v>
      </c>
      <c r="F228" s="12" t="s">
        <v>199</v>
      </c>
      <c r="G228" s="48" t="s">
        <v>199</v>
      </c>
      <c r="H228" s="12" t="s">
        <v>199</v>
      </c>
      <c r="I228" s="12" t="s">
        <v>199</v>
      </c>
      <c r="J228" s="59" t="s">
        <v>199</v>
      </c>
    </row>
    <row r="229" spans="1:10" s="11" customFormat="1" ht="24.95" hidden="1" customHeight="1" x14ac:dyDescent="0.2">
      <c r="A229" s="12">
        <v>28</v>
      </c>
      <c r="B229" s="12" t="s">
        <v>199</v>
      </c>
      <c r="C229" s="44" t="s">
        <v>199</v>
      </c>
      <c r="D229" s="12" t="s">
        <v>199</v>
      </c>
      <c r="E229" s="12" t="s">
        <v>199</v>
      </c>
      <c r="F229" s="12" t="s">
        <v>199</v>
      </c>
      <c r="G229" s="48" t="s">
        <v>199</v>
      </c>
      <c r="H229" s="12" t="s">
        <v>199</v>
      </c>
      <c r="I229" s="12" t="s">
        <v>199</v>
      </c>
      <c r="J229" s="59" t="s">
        <v>199</v>
      </c>
    </row>
    <row r="230" spans="1:10" s="11" customFormat="1" ht="24.95" hidden="1" customHeight="1" x14ac:dyDescent="0.2">
      <c r="A230" s="12">
        <v>29</v>
      </c>
      <c r="B230" s="12" t="s">
        <v>199</v>
      </c>
      <c r="C230" s="44" t="s">
        <v>199</v>
      </c>
      <c r="D230" s="12" t="s">
        <v>199</v>
      </c>
      <c r="E230" s="12" t="s">
        <v>199</v>
      </c>
      <c r="F230" s="12" t="s">
        <v>199</v>
      </c>
      <c r="G230" s="48" t="s">
        <v>199</v>
      </c>
      <c r="H230" s="12" t="s">
        <v>199</v>
      </c>
      <c r="I230" s="12" t="s">
        <v>199</v>
      </c>
      <c r="J230" s="59" t="s">
        <v>199</v>
      </c>
    </row>
    <row r="231" spans="1:10" s="11" customFormat="1" ht="24.95" customHeight="1" x14ac:dyDescent="0.2">
      <c r="A231" s="86">
        <v>30</v>
      </c>
      <c r="B231" s="86" t="s">
        <v>199</v>
      </c>
      <c r="C231" s="87" t="s">
        <v>199</v>
      </c>
      <c r="D231" s="86" t="s">
        <v>199</v>
      </c>
      <c r="E231" s="86" t="s">
        <v>199</v>
      </c>
      <c r="F231" s="86" t="s">
        <v>199</v>
      </c>
      <c r="G231" s="88" t="s">
        <v>199</v>
      </c>
      <c r="H231" s="86" t="s">
        <v>199</v>
      </c>
      <c r="I231" s="86" t="s">
        <v>199</v>
      </c>
      <c r="J231" s="89" t="s">
        <v>199</v>
      </c>
    </row>
    <row r="232" spans="1:10" ht="72.75" customHeight="1" x14ac:dyDescent="0.2">
      <c r="A232" s="77"/>
      <c r="B232" s="198" t="s">
        <v>252</v>
      </c>
      <c r="C232" s="199"/>
      <c r="D232" s="199"/>
      <c r="E232" s="200"/>
      <c r="F232" s="201" t="s">
        <v>195</v>
      </c>
      <c r="G232" s="202"/>
      <c r="H232" s="202"/>
      <c r="I232" s="202"/>
      <c r="J232" s="203"/>
    </row>
    <row r="233" spans="1:10" ht="27" customHeight="1" x14ac:dyDescent="0.2">
      <c r="A233" s="204" t="s">
        <v>114</v>
      </c>
      <c r="B233" s="206" t="s">
        <v>2</v>
      </c>
      <c r="C233" s="207" t="s">
        <v>23</v>
      </c>
      <c r="D233" s="206" t="s">
        <v>19</v>
      </c>
      <c r="E233" s="209" t="s">
        <v>24</v>
      </c>
      <c r="F233" s="2" t="s">
        <v>16</v>
      </c>
      <c r="G233" s="46"/>
      <c r="H233" s="204" t="s">
        <v>108</v>
      </c>
      <c r="I233" s="204" t="s">
        <v>120</v>
      </c>
      <c r="J233" s="206" t="s">
        <v>25</v>
      </c>
    </row>
    <row r="234" spans="1:10" ht="20.25" customHeight="1" x14ac:dyDescent="0.2">
      <c r="A234" s="205"/>
      <c r="B234" s="205"/>
      <c r="C234" s="208"/>
      <c r="D234" s="205"/>
      <c r="E234" s="210"/>
      <c r="F234" s="6" t="s">
        <v>17</v>
      </c>
      <c r="G234" s="47" t="s">
        <v>18</v>
      </c>
      <c r="H234" s="205"/>
      <c r="I234" s="205"/>
      <c r="J234" s="205"/>
    </row>
    <row r="235" spans="1:10" s="11" customFormat="1" ht="24.95" customHeight="1" x14ac:dyDescent="0.2">
      <c r="A235" s="12">
        <v>1</v>
      </c>
      <c r="B235" s="12">
        <v>115</v>
      </c>
      <c r="C235" s="44" t="s">
        <v>161</v>
      </c>
      <c r="D235" s="12">
        <v>22</v>
      </c>
      <c r="E235" s="12">
        <v>1322</v>
      </c>
      <c r="F235" s="12">
        <v>27</v>
      </c>
      <c r="G235" s="48">
        <v>8.6666666666666661</v>
      </c>
      <c r="H235" s="12" t="s">
        <v>135</v>
      </c>
      <c r="I235" s="12">
        <v>1</v>
      </c>
      <c r="J235" s="59">
        <v>1</v>
      </c>
    </row>
    <row r="236" spans="1:10" s="11" customFormat="1" ht="24.95" customHeight="1" x14ac:dyDescent="0.2">
      <c r="A236" s="12">
        <v>2</v>
      </c>
      <c r="B236" s="12">
        <v>118</v>
      </c>
      <c r="C236" s="44" t="s">
        <v>304</v>
      </c>
      <c r="D236" s="12">
        <v>11</v>
      </c>
      <c r="E236" s="12">
        <v>1206</v>
      </c>
      <c r="F236" s="12">
        <v>25</v>
      </c>
      <c r="G236" s="48">
        <v>2</v>
      </c>
      <c r="H236" s="12" t="s">
        <v>135</v>
      </c>
      <c r="I236" s="12">
        <v>2</v>
      </c>
      <c r="J236" s="59">
        <v>2</v>
      </c>
    </row>
    <row r="237" spans="1:10" s="11" customFormat="1" ht="24.95" customHeight="1" x14ac:dyDescent="0.2">
      <c r="A237" s="12">
        <v>3</v>
      </c>
      <c r="B237" s="12">
        <v>120</v>
      </c>
      <c r="C237" s="44" t="s">
        <v>271</v>
      </c>
      <c r="D237" s="12">
        <v>25</v>
      </c>
      <c r="E237" s="12">
        <v>1107</v>
      </c>
      <c r="F237" s="12">
        <v>23</v>
      </c>
      <c r="G237" s="48">
        <v>1</v>
      </c>
      <c r="H237" s="12" t="s">
        <v>135</v>
      </c>
      <c r="I237" s="12">
        <v>3</v>
      </c>
      <c r="J237" s="59">
        <v>3</v>
      </c>
    </row>
    <row r="238" spans="1:10" s="11" customFormat="1" ht="24.95" customHeight="1" x14ac:dyDescent="0.2">
      <c r="A238" s="12">
        <v>4</v>
      </c>
      <c r="B238" s="12">
        <v>114</v>
      </c>
      <c r="C238" s="44" t="s">
        <v>167</v>
      </c>
      <c r="D238" s="12">
        <v>16</v>
      </c>
      <c r="E238" s="12">
        <v>794</v>
      </c>
      <c r="F238" s="12">
        <v>16</v>
      </c>
      <c r="G238" s="48">
        <v>8.6666666666666661</v>
      </c>
      <c r="H238" s="12" t="s">
        <v>135</v>
      </c>
      <c r="I238" s="12">
        <v>4</v>
      </c>
      <c r="J238" s="59">
        <v>4</v>
      </c>
    </row>
    <row r="239" spans="1:10" s="11" customFormat="1" ht="24.95" customHeight="1" x14ac:dyDescent="0.2">
      <c r="A239" s="12">
        <v>5</v>
      </c>
      <c r="B239" s="12">
        <v>116</v>
      </c>
      <c r="C239" s="44" t="s">
        <v>205</v>
      </c>
      <c r="D239" s="12">
        <v>20</v>
      </c>
      <c r="E239" s="12">
        <v>786</v>
      </c>
      <c r="F239" s="12">
        <v>16</v>
      </c>
      <c r="G239" s="48">
        <v>6</v>
      </c>
      <c r="H239" s="12" t="s">
        <v>135</v>
      </c>
      <c r="I239" s="12">
        <v>5</v>
      </c>
      <c r="J239" s="59">
        <v>5</v>
      </c>
    </row>
    <row r="240" spans="1:10" s="11" customFormat="1" ht="24.95" customHeight="1" x14ac:dyDescent="0.2">
      <c r="A240" s="12">
        <v>6</v>
      </c>
      <c r="B240" s="12">
        <v>110</v>
      </c>
      <c r="C240" s="44" t="s">
        <v>156</v>
      </c>
      <c r="D240" s="12">
        <v>20</v>
      </c>
      <c r="E240" s="12">
        <v>667</v>
      </c>
      <c r="F240" s="12">
        <v>13</v>
      </c>
      <c r="G240" s="48">
        <v>14.333333333333334</v>
      </c>
      <c r="H240" s="12" t="s">
        <v>135</v>
      </c>
      <c r="I240" s="12">
        <v>6</v>
      </c>
      <c r="J240" s="59">
        <v>6</v>
      </c>
    </row>
    <row r="241" spans="1:10" s="11" customFormat="1" ht="24.95" customHeight="1" x14ac:dyDescent="0.2">
      <c r="A241" s="12">
        <v>7</v>
      </c>
      <c r="B241" s="12">
        <v>108</v>
      </c>
      <c r="C241" s="44" t="s">
        <v>219</v>
      </c>
      <c r="D241" s="12">
        <v>19</v>
      </c>
      <c r="E241" s="12">
        <v>523</v>
      </c>
      <c r="F241" s="12">
        <v>10</v>
      </c>
      <c r="G241" s="48">
        <v>14.333333333333334</v>
      </c>
      <c r="H241" s="12" t="s">
        <v>135</v>
      </c>
      <c r="I241" s="12">
        <v>7</v>
      </c>
      <c r="J241" s="59">
        <v>7</v>
      </c>
    </row>
    <row r="242" spans="1:10" s="11" customFormat="1" ht="24.95" customHeight="1" x14ac:dyDescent="0.2">
      <c r="A242" s="12">
        <v>8</v>
      </c>
      <c r="B242" s="12">
        <v>112</v>
      </c>
      <c r="C242" s="44" t="s">
        <v>183</v>
      </c>
      <c r="D242" s="12">
        <v>7</v>
      </c>
      <c r="E242" s="12">
        <v>453</v>
      </c>
      <c r="F242" s="12">
        <v>9</v>
      </c>
      <c r="G242" s="48">
        <v>7</v>
      </c>
      <c r="H242" s="12" t="s">
        <v>135</v>
      </c>
      <c r="I242" s="12">
        <v>8</v>
      </c>
      <c r="J242" s="59">
        <v>8</v>
      </c>
    </row>
    <row r="243" spans="1:10" s="11" customFormat="1" ht="24.95" customHeight="1" x14ac:dyDescent="0.2">
      <c r="A243" s="12">
        <v>9</v>
      </c>
      <c r="B243" s="12">
        <v>109</v>
      </c>
      <c r="C243" s="44" t="s">
        <v>207</v>
      </c>
      <c r="D243" s="12">
        <v>16</v>
      </c>
      <c r="E243" s="12">
        <v>358</v>
      </c>
      <c r="F243" s="12">
        <v>7</v>
      </c>
      <c r="G243" s="48">
        <v>7.333333333333333</v>
      </c>
      <c r="H243" s="12" t="s">
        <v>135</v>
      </c>
      <c r="I243" s="12">
        <v>9</v>
      </c>
      <c r="J243" s="59">
        <v>9</v>
      </c>
    </row>
    <row r="244" spans="1:10" s="11" customFormat="1" ht="24.95" customHeight="1" x14ac:dyDescent="0.2">
      <c r="A244" s="12">
        <v>10</v>
      </c>
      <c r="B244" s="12">
        <v>107</v>
      </c>
      <c r="C244" s="44" t="s">
        <v>300</v>
      </c>
      <c r="D244" s="12">
        <v>9</v>
      </c>
      <c r="E244" s="12">
        <v>286</v>
      </c>
      <c r="F244" s="12">
        <v>5</v>
      </c>
      <c r="G244" s="48">
        <v>15.333333333333334</v>
      </c>
      <c r="H244" s="12" t="s">
        <v>135</v>
      </c>
      <c r="I244" s="12">
        <v>10</v>
      </c>
      <c r="J244" s="59">
        <v>10</v>
      </c>
    </row>
    <row r="245" spans="1:10" s="11" customFormat="1" ht="24.95" customHeight="1" x14ac:dyDescent="0.2">
      <c r="A245" s="12">
        <v>11</v>
      </c>
      <c r="B245" s="12">
        <v>117</v>
      </c>
      <c r="C245" s="44" t="s">
        <v>294</v>
      </c>
      <c r="D245" s="12">
        <v>10</v>
      </c>
      <c r="E245" s="12">
        <v>266</v>
      </c>
      <c r="F245" s="12">
        <v>5</v>
      </c>
      <c r="G245" s="48">
        <v>8.6666666666666661</v>
      </c>
      <c r="H245" s="12" t="s">
        <v>135</v>
      </c>
      <c r="I245" s="12">
        <v>11</v>
      </c>
      <c r="J245" s="59">
        <v>11</v>
      </c>
    </row>
    <row r="246" spans="1:10" s="11" customFormat="1" ht="24.95" customHeight="1" x14ac:dyDescent="0.2">
      <c r="A246" s="12">
        <v>12</v>
      </c>
      <c r="B246" s="12">
        <v>111</v>
      </c>
      <c r="C246" s="44" t="s">
        <v>279</v>
      </c>
      <c r="D246" s="12">
        <v>12</v>
      </c>
      <c r="E246" s="12">
        <v>257</v>
      </c>
      <c r="F246" s="12">
        <v>5</v>
      </c>
      <c r="G246" s="48">
        <v>5.666666666666667</v>
      </c>
      <c r="H246" s="12" t="s">
        <v>135</v>
      </c>
      <c r="I246" s="12">
        <v>12</v>
      </c>
      <c r="J246" s="59">
        <v>12</v>
      </c>
    </row>
    <row r="247" spans="1:10" s="11" customFormat="1" ht="24.95" customHeight="1" x14ac:dyDescent="0.2">
      <c r="A247" s="12">
        <v>13</v>
      </c>
      <c r="B247" s="12">
        <v>113</v>
      </c>
      <c r="C247" s="44" t="s">
        <v>190</v>
      </c>
      <c r="D247" s="12">
        <v>4</v>
      </c>
      <c r="E247" s="12">
        <v>182</v>
      </c>
      <c r="F247" s="12">
        <v>3</v>
      </c>
      <c r="G247" s="48">
        <v>12.666666666666666</v>
      </c>
      <c r="H247" s="12" t="s">
        <v>135</v>
      </c>
      <c r="I247" s="12">
        <v>13</v>
      </c>
      <c r="J247" s="59">
        <v>13</v>
      </c>
    </row>
    <row r="248" spans="1:10" s="11" customFormat="1" ht="24.95" customHeight="1" x14ac:dyDescent="0.2">
      <c r="A248" s="12">
        <v>14</v>
      </c>
      <c r="B248" s="12">
        <v>119</v>
      </c>
      <c r="C248" s="44" t="s">
        <v>186</v>
      </c>
      <c r="D248" s="12">
        <v>5</v>
      </c>
      <c r="E248" s="12">
        <v>175</v>
      </c>
      <c r="F248" s="12">
        <v>3</v>
      </c>
      <c r="G248" s="48">
        <v>10.333333333333334</v>
      </c>
      <c r="H248" s="12" t="s">
        <v>135</v>
      </c>
      <c r="I248" s="12">
        <v>14</v>
      </c>
      <c r="J248" s="59">
        <v>14</v>
      </c>
    </row>
    <row r="249" spans="1:10" s="11" customFormat="1" ht="24.95" customHeight="1" x14ac:dyDescent="0.2">
      <c r="A249" s="12">
        <v>15</v>
      </c>
      <c r="B249" s="12">
        <v>106</v>
      </c>
      <c r="C249" s="44" t="s">
        <v>218</v>
      </c>
      <c r="D249" s="12">
        <v>1</v>
      </c>
      <c r="E249" s="12">
        <v>62</v>
      </c>
      <c r="F249" s="12">
        <v>1</v>
      </c>
      <c r="G249" s="48">
        <v>4.666666666666667</v>
      </c>
      <c r="H249" s="12" t="s">
        <v>199</v>
      </c>
      <c r="I249" s="12">
        <v>15</v>
      </c>
      <c r="J249" s="59">
        <v>15</v>
      </c>
    </row>
    <row r="250" spans="1:10" s="11" customFormat="1" ht="24.95" hidden="1" customHeight="1" x14ac:dyDescent="0.2">
      <c r="A250" s="12">
        <v>16</v>
      </c>
      <c r="B250" s="12" t="s">
        <v>199</v>
      </c>
      <c r="C250" s="44" t="s">
        <v>199</v>
      </c>
      <c r="D250" s="12" t="s">
        <v>199</v>
      </c>
      <c r="E250" s="12" t="s">
        <v>199</v>
      </c>
      <c r="F250" s="12" t="s">
        <v>199</v>
      </c>
      <c r="G250" s="48" t="s">
        <v>199</v>
      </c>
      <c r="H250" s="12" t="s">
        <v>199</v>
      </c>
      <c r="I250" s="12" t="s">
        <v>199</v>
      </c>
      <c r="J250" s="59" t="s">
        <v>199</v>
      </c>
    </row>
    <row r="251" spans="1:10" s="11" customFormat="1" ht="24.95" hidden="1" customHeight="1" x14ac:dyDescent="0.2">
      <c r="A251" s="12">
        <v>17</v>
      </c>
      <c r="B251" s="12" t="s">
        <v>199</v>
      </c>
      <c r="C251" s="44" t="s">
        <v>199</v>
      </c>
      <c r="D251" s="12" t="s">
        <v>199</v>
      </c>
      <c r="E251" s="12" t="s">
        <v>199</v>
      </c>
      <c r="F251" s="12" t="s">
        <v>199</v>
      </c>
      <c r="G251" s="48" t="s">
        <v>199</v>
      </c>
      <c r="H251" s="12" t="s">
        <v>199</v>
      </c>
      <c r="I251" s="12" t="s">
        <v>199</v>
      </c>
      <c r="J251" s="59" t="s">
        <v>199</v>
      </c>
    </row>
    <row r="252" spans="1:10" s="11" customFormat="1" ht="24.95" hidden="1" customHeight="1" x14ac:dyDescent="0.2">
      <c r="A252" s="12">
        <v>18</v>
      </c>
      <c r="B252" s="12" t="s">
        <v>199</v>
      </c>
      <c r="C252" s="44" t="s">
        <v>199</v>
      </c>
      <c r="D252" s="12" t="s">
        <v>199</v>
      </c>
      <c r="E252" s="12" t="s">
        <v>199</v>
      </c>
      <c r="F252" s="12" t="s">
        <v>199</v>
      </c>
      <c r="G252" s="48" t="s">
        <v>199</v>
      </c>
      <c r="H252" s="12" t="s">
        <v>199</v>
      </c>
      <c r="I252" s="12" t="s">
        <v>199</v>
      </c>
      <c r="J252" s="59" t="s">
        <v>199</v>
      </c>
    </row>
    <row r="253" spans="1:10" s="11" customFormat="1" ht="24.95" hidden="1" customHeight="1" x14ac:dyDescent="0.2">
      <c r="A253" s="12">
        <v>19</v>
      </c>
      <c r="B253" s="12" t="s">
        <v>199</v>
      </c>
      <c r="C253" s="44" t="s">
        <v>199</v>
      </c>
      <c r="D253" s="12" t="s">
        <v>199</v>
      </c>
      <c r="E253" s="12" t="s">
        <v>199</v>
      </c>
      <c r="F253" s="12" t="s">
        <v>199</v>
      </c>
      <c r="G253" s="48" t="s">
        <v>199</v>
      </c>
      <c r="H253" s="12" t="s">
        <v>199</v>
      </c>
      <c r="I253" s="12" t="s">
        <v>199</v>
      </c>
      <c r="J253" s="59" t="s">
        <v>199</v>
      </c>
    </row>
    <row r="254" spans="1:10" s="11" customFormat="1" ht="24.95" hidden="1" customHeight="1" x14ac:dyDescent="0.2">
      <c r="A254" s="12">
        <v>20</v>
      </c>
      <c r="B254" s="12" t="s">
        <v>199</v>
      </c>
      <c r="C254" s="44" t="s">
        <v>199</v>
      </c>
      <c r="D254" s="12" t="s">
        <v>199</v>
      </c>
      <c r="E254" s="12" t="s">
        <v>199</v>
      </c>
      <c r="F254" s="12" t="s">
        <v>199</v>
      </c>
      <c r="G254" s="48" t="s">
        <v>199</v>
      </c>
      <c r="H254" s="12" t="s">
        <v>199</v>
      </c>
      <c r="I254" s="12" t="s">
        <v>199</v>
      </c>
      <c r="J254" s="59" t="s">
        <v>199</v>
      </c>
    </row>
    <row r="255" spans="1:10" s="11" customFormat="1" ht="24.95" hidden="1" customHeight="1" x14ac:dyDescent="0.2">
      <c r="A255" s="12">
        <v>21</v>
      </c>
      <c r="B255" s="12" t="s">
        <v>199</v>
      </c>
      <c r="C255" s="44" t="s">
        <v>199</v>
      </c>
      <c r="D255" s="12" t="s">
        <v>199</v>
      </c>
      <c r="E255" s="12" t="s">
        <v>199</v>
      </c>
      <c r="F255" s="12" t="s">
        <v>199</v>
      </c>
      <c r="G255" s="48" t="s">
        <v>199</v>
      </c>
      <c r="H255" s="12" t="s">
        <v>199</v>
      </c>
      <c r="I255" s="12" t="s">
        <v>199</v>
      </c>
      <c r="J255" s="59" t="s">
        <v>199</v>
      </c>
    </row>
    <row r="256" spans="1:10" s="11" customFormat="1" ht="24.95" hidden="1" customHeight="1" x14ac:dyDescent="0.2">
      <c r="A256" s="12">
        <v>22</v>
      </c>
      <c r="B256" s="12" t="s">
        <v>199</v>
      </c>
      <c r="C256" s="44" t="s">
        <v>199</v>
      </c>
      <c r="D256" s="12" t="s">
        <v>199</v>
      </c>
      <c r="E256" s="12" t="s">
        <v>199</v>
      </c>
      <c r="F256" s="12" t="s">
        <v>199</v>
      </c>
      <c r="G256" s="48" t="s">
        <v>199</v>
      </c>
      <c r="H256" s="12" t="s">
        <v>199</v>
      </c>
      <c r="I256" s="12" t="s">
        <v>199</v>
      </c>
      <c r="J256" s="59" t="s">
        <v>199</v>
      </c>
    </row>
    <row r="257" spans="1:10" s="11" customFormat="1" ht="24.95" hidden="1" customHeight="1" x14ac:dyDescent="0.2">
      <c r="A257" s="12">
        <v>23</v>
      </c>
      <c r="B257" s="12" t="s">
        <v>199</v>
      </c>
      <c r="C257" s="44" t="s">
        <v>199</v>
      </c>
      <c r="D257" s="12" t="s">
        <v>199</v>
      </c>
      <c r="E257" s="12" t="s">
        <v>199</v>
      </c>
      <c r="F257" s="12" t="s">
        <v>199</v>
      </c>
      <c r="G257" s="48" t="s">
        <v>199</v>
      </c>
      <c r="H257" s="12" t="s">
        <v>199</v>
      </c>
      <c r="I257" s="12" t="s">
        <v>199</v>
      </c>
      <c r="J257" s="59" t="s">
        <v>199</v>
      </c>
    </row>
    <row r="258" spans="1:10" s="11" customFormat="1" ht="24.95" hidden="1" customHeight="1" x14ac:dyDescent="0.2">
      <c r="A258" s="12">
        <v>24</v>
      </c>
      <c r="B258" s="12" t="s">
        <v>199</v>
      </c>
      <c r="C258" s="44" t="s">
        <v>199</v>
      </c>
      <c r="D258" s="12" t="s">
        <v>199</v>
      </c>
      <c r="E258" s="12" t="s">
        <v>199</v>
      </c>
      <c r="F258" s="12" t="s">
        <v>199</v>
      </c>
      <c r="G258" s="48" t="s">
        <v>199</v>
      </c>
      <c r="H258" s="12" t="s">
        <v>199</v>
      </c>
      <c r="I258" s="12" t="s">
        <v>199</v>
      </c>
      <c r="J258" s="59" t="s">
        <v>199</v>
      </c>
    </row>
    <row r="259" spans="1:10" s="11" customFormat="1" ht="24.95" hidden="1" customHeight="1" x14ac:dyDescent="0.2">
      <c r="A259" s="12">
        <v>25</v>
      </c>
      <c r="B259" s="12" t="s">
        <v>199</v>
      </c>
      <c r="C259" s="44" t="s">
        <v>199</v>
      </c>
      <c r="D259" s="12" t="s">
        <v>199</v>
      </c>
      <c r="E259" s="12" t="s">
        <v>199</v>
      </c>
      <c r="F259" s="12" t="s">
        <v>199</v>
      </c>
      <c r="G259" s="48" t="s">
        <v>199</v>
      </c>
      <c r="H259" s="12" t="s">
        <v>199</v>
      </c>
      <c r="I259" s="12" t="s">
        <v>199</v>
      </c>
      <c r="J259" s="59" t="s">
        <v>199</v>
      </c>
    </row>
    <row r="260" spans="1:10" s="11" customFormat="1" ht="24.95" hidden="1" customHeight="1" x14ac:dyDescent="0.2">
      <c r="A260" s="12">
        <v>26</v>
      </c>
      <c r="B260" s="12" t="s">
        <v>199</v>
      </c>
      <c r="C260" s="44" t="s">
        <v>199</v>
      </c>
      <c r="D260" s="12" t="s">
        <v>199</v>
      </c>
      <c r="E260" s="12" t="s">
        <v>199</v>
      </c>
      <c r="F260" s="12" t="s">
        <v>199</v>
      </c>
      <c r="G260" s="48" t="s">
        <v>199</v>
      </c>
      <c r="H260" s="12" t="s">
        <v>199</v>
      </c>
      <c r="I260" s="12" t="s">
        <v>199</v>
      </c>
      <c r="J260" s="59" t="s">
        <v>199</v>
      </c>
    </row>
    <row r="261" spans="1:10" s="11" customFormat="1" ht="24.95" hidden="1" customHeight="1" x14ac:dyDescent="0.2">
      <c r="A261" s="12">
        <v>27</v>
      </c>
      <c r="B261" s="12" t="s">
        <v>199</v>
      </c>
      <c r="C261" s="44" t="s">
        <v>199</v>
      </c>
      <c r="D261" s="12" t="s">
        <v>199</v>
      </c>
      <c r="E261" s="12" t="s">
        <v>199</v>
      </c>
      <c r="F261" s="12" t="s">
        <v>199</v>
      </c>
      <c r="G261" s="48" t="s">
        <v>199</v>
      </c>
      <c r="H261" s="12" t="s">
        <v>199</v>
      </c>
      <c r="I261" s="12" t="s">
        <v>199</v>
      </c>
      <c r="J261" s="59" t="s">
        <v>199</v>
      </c>
    </row>
    <row r="262" spans="1:10" s="11" customFormat="1" ht="24.95" hidden="1" customHeight="1" x14ac:dyDescent="0.2">
      <c r="A262" s="12">
        <v>28</v>
      </c>
      <c r="B262" s="12" t="s">
        <v>199</v>
      </c>
      <c r="C262" s="44" t="s">
        <v>199</v>
      </c>
      <c r="D262" s="12" t="s">
        <v>199</v>
      </c>
      <c r="E262" s="12" t="s">
        <v>199</v>
      </c>
      <c r="F262" s="12" t="s">
        <v>199</v>
      </c>
      <c r="G262" s="48" t="s">
        <v>199</v>
      </c>
      <c r="H262" s="12" t="s">
        <v>199</v>
      </c>
      <c r="I262" s="12" t="s">
        <v>199</v>
      </c>
      <c r="J262" s="59" t="s">
        <v>199</v>
      </c>
    </row>
  </sheetData>
  <mergeCells count="80">
    <mergeCell ref="B1:E1"/>
    <mergeCell ref="F1:J1"/>
    <mergeCell ref="A2:A3"/>
    <mergeCell ref="B2:B3"/>
    <mergeCell ref="C2:C3"/>
    <mergeCell ref="D2:D3"/>
    <mergeCell ref="E2:E3"/>
    <mergeCell ref="H2:H3"/>
    <mergeCell ref="I2:I3"/>
    <mergeCell ref="J2:J3"/>
    <mergeCell ref="B34:E34"/>
    <mergeCell ref="F34:J34"/>
    <mergeCell ref="A35:A36"/>
    <mergeCell ref="B35:B36"/>
    <mergeCell ref="C35:C36"/>
    <mergeCell ref="D35:D36"/>
    <mergeCell ref="E35:E36"/>
    <mergeCell ref="H35:H36"/>
    <mergeCell ref="I35:I36"/>
    <mergeCell ref="J35:J36"/>
    <mergeCell ref="B67:E67"/>
    <mergeCell ref="F67:J67"/>
    <mergeCell ref="A68:A69"/>
    <mergeCell ref="B68:B69"/>
    <mergeCell ref="C68:C69"/>
    <mergeCell ref="D68:D69"/>
    <mergeCell ref="E68:E69"/>
    <mergeCell ref="H68:H69"/>
    <mergeCell ref="I68:I69"/>
    <mergeCell ref="J68:J69"/>
    <mergeCell ref="B100:E100"/>
    <mergeCell ref="F100:J100"/>
    <mergeCell ref="A101:A102"/>
    <mergeCell ref="B101:B102"/>
    <mergeCell ref="C101:C102"/>
    <mergeCell ref="D101:D102"/>
    <mergeCell ref="E101:E102"/>
    <mergeCell ref="H101:H102"/>
    <mergeCell ref="I101:I102"/>
    <mergeCell ref="J101:J102"/>
    <mergeCell ref="B133:E133"/>
    <mergeCell ref="F133:J133"/>
    <mergeCell ref="A134:A135"/>
    <mergeCell ref="B134:B135"/>
    <mergeCell ref="C134:C135"/>
    <mergeCell ref="D134:D135"/>
    <mergeCell ref="E134:E135"/>
    <mergeCell ref="H134:H135"/>
    <mergeCell ref="I134:I135"/>
    <mergeCell ref="J134:J135"/>
    <mergeCell ref="B166:E166"/>
    <mergeCell ref="F166:J166"/>
    <mergeCell ref="A167:A168"/>
    <mergeCell ref="B167:B168"/>
    <mergeCell ref="C167:C168"/>
    <mergeCell ref="D167:D168"/>
    <mergeCell ref="E167:E168"/>
    <mergeCell ref="H167:H168"/>
    <mergeCell ref="I167:I168"/>
    <mergeCell ref="J167:J168"/>
    <mergeCell ref="B199:E199"/>
    <mergeCell ref="F199:J199"/>
    <mergeCell ref="A200:A201"/>
    <mergeCell ref="B200:B201"/>
    <mergeCell ref="C200:C201"/>
    <mergeCell ref="D200:D201"/>
    <mergeCell ref="E200:E201"/>
    <mergeCell ref="H200:H201"/>
    <mergeCell ref="I200:I201"/>
    <mergeCell ref="J200:J201"/>
    <mergeCell ref="B232:E232"/>
    <mergeCell ref="F232:J232"/>
    <mergeCell ref="A233:A234"/>
    <mergeCell ref="B233:B234"/>
    <mergeCell ref="C233:C234"/>
    <mergeCell ref="D233:D234"/>
    <mergeCell ref="E233:E234"/>
    <mergeCell ref="H233:H234"/>
    <mergeCell ref="I233:I234"/>
    <mergeCell ref="J233:J234"/>
  </mergeCells>
  <printOptions horizontalCentered="1" verticalCentered="1"/>
  <pageMargins left="0.47244094488188981" right="0.55118110236220474" top="0.19685039370078741" bottom="0.19685039370078741" header="0.31496062992125984" footer="0.23622047244094491"/>
  <pageSetup paperSize="9" scale="80" orientation="portrait" horizontalDpi="720" verticalDpi="720" copies="10" r:id="rId1"/>
  <headerFooter alignWithMargins="0"/>
  <rowBreaks count="3" manualBreakCount="3">
    <brk id="66" max="16383" man="1"/>
    <brk id="132" max="16383" man="1"/>
    <brk id="19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264"/>
  <sheetViews>
    <sheetView topLeftCell="B28" zoomScale="75" workbookViewId="0">
      <selection activeCell="O33" sqref="O33"/>
    </sheetView>
  </sheetViews>
  <sheetFormatPr defaultRowHeight="12.75" x14ac:dyDescent="0.2"/>
  <cols>
    <col min="1" max="1" width="7.85546875" hidden="1" customWidth="1"/>
    <col min="2" max="2" width="11.42578125" customWidth="1"/>
    <col min="3" max="3" width="31.85546875" style="45" customWidth="1"/>
    <col min="4" max="4" width="8.28515625" customWidth="1"/>
    <col min="5" max="5" width="9.42578125" style="31" customWidth="1"/>
    <col min="6" max="6" width="10.140625" customWidth="1"/>
    <col min="7" max="7" width="9.42578125" style="49" customWidth="1"/>
    <col min="8" max="10" width="9.28515625" customWidth="1"/>
    <col min="11" max="11" width="9" customWidth="1"/>
  </cols>
  <sheetData>
    <row r="1" spans="1:10" ht="72.75" customHeight="1" x14ac:dyDescent="0.2">
      <c r="A1" s="82"/>
      <c r="B1" s="198" t="s">
        <v>252</v>
      </c>
      <c r="C1" s="199"/>
      <c r="D1" s="199"/>
      <c r="E1" s="200"/>
      <c r="F1" s="201" t="s">
        <v>119</v>
      </c>
      <c r="G1" s="202"/>
      <c r="H1" s="202"/>
      <c r="I1" s="202"/>
      <c r="J1" s="203"/>
    </row>
    <row r="2" spans="1:10" ht="27" customHeight="1" x14ac:dyDescent="0.2">
      <c r="A2" s="204" t="s">
        <v>114</v>
      </c>
      <c r="B2" s="206" t="s">
        <v>2</v>
      </c>
      <c r="C2" s="207" t="s">
        <v>23</v>
      </c>
      <c r="D2" s="206" t="s">
        <v>19</v>
      </c>
      <c r="E2" s="209" t="s">
        <v>24</v>
      </c>
      <c r="F2" s="2" t="s">
        <v>16</v>
      </c>
      <c r="G2" s="46"/>
      <c r="H2" s="204" t="s">
        <v>108</v>
      </c>
      <c r="I2" s="204" t="s">
        <v>120</v>
      </c>
      <c r="J2" s="206" t="s">
        <v>25</v>
      </c>
    </row>
    <row r="3" spans="1:10" ht="20.25" customHeight="1" x14ac:dyDescent="0.2">
      <c r="A3" s="205"/>
      <c r="B3" s="205"/>
      <c r="C3" s="208"/>
      <c r="D3" s="205"/>
      <c r="E3" s="210"/>
      <c r="F3" s="6" t="s">
        <v>17</v>
      </c>
      <c r="G3" s="47" t="s">
        <v>18</v>
      </c>
      <c r="H3" s="205"/>
      <c r="I3" s="205"/>
      <c r="J3" s="205"/>
    </row>
    <row r="4" spans="1:10" s="11" customFormat="1" ht="24.95" customHeight="1" x14ac:dyDescent="0.2">
      <c r="A4" s="12">
        <v>1</v>
      </c>
      <c r="B4" s="12">
        <v>5</v>
      </c>
      <c r="C4" s="44" t="s">
        <v>303</v>
      </c>
      <c r="D4" s="12">
        <v>13</v>
      </c>
      <c r="E4" s="12">
        <v>373</v>
      </c>
      <c r="F4" s="12">
        <v>7</v>
      </c>
      <c r="G4" s="48">
        <v>12.333333333333334</v>
      </c>
      <c r="H4" s="12" t="s">
        <v>135</v>
      </c>
      <c r="I4" s="12">
        <v>1</v>
      </c>
      <c r="J4" s="59">
        <v>1</v>
      </c>
    </row>
    <row r="5" spans="1:10" s="11" customFormat="1" ht="24.95" customHeight="1" x14ac:dyDescent="0.2">
      <c r="A5" s="12">
        <v>2</v>
      </c>
      <c r="B5" s="12">
        <v>2</v>
      </c>
      <c r="C5" s="44" t="s">
        <v>155</v>
      </c>
      <c r="D5" s="12">
        <v>24</v>
      </c>
      <c r="E5" s="12">
        <v>310</v>
      </c>
      <c r="F5" s="12">
        <v>6</v>
      </c>
      <c r="G5" s="48">
        <v>7.333333333333333</v>
      </c>
      <c r="H5" s="12" t="s">
        <v>135</v>
      </c>
      <c r="I5" s="12">
        <v>2</v>
      </c>
      <c r="J5" s="59">
        <v>2</v>
      </c>
    </row>
    <row r="6" spans="1:10" s="11" customFormat="1" ht="24.95" customHeight="1" x14ac:dyDescent="0.2">
      <c r="A6" s="12">
        <v>3</v>
      </c>
      <c r="B6" s="12">
        <v>8</v>
      </c>
      <c r="C6" s="44" t="s">
        <v>103</v>
      </c>
      <c r="D6" s="12">
        <v>13</v>
      </c>
      <c r="E6" s="12">
        <v>201</v>
      </c>
      <c r="F6" s="12">
        <v>4</v>
      </c>
      <c r="G6" s="48">
        <v>3</v>
      </c>
      <c r="H6" s="12" t="s">
        <v>135</v>
      </c>
      <c r="I6" s="12">
        <v>3</v>
      </c>
      <c r="J6" s="59">
        <v>3</v>
      </c>
    </row>
    <row r="7" spans="1:10" s="11" customFormat="1" ht="24.95" customHeight="1" x14ac:dyDescent="0.2">
      <c r="A7" s="12">
        <v>4</v>
      </c>
      <c r="B7" s="12">
        <v>14</v>
      </c>
      <c r="C7" s="44" t="s">
        <v>312</v>
      </c>
      <c r="D7" s="12">
        <v>9</v>
      </c>
      <c r="E7" s="12">
        <v>197</v>
      </c>
      <c r="F7" s="12">
        <v>4</v>
      </c>
      <c r="G7" s="48">
        <v>1.6666666666666667</v>
      </c>
      <c r="H7" s="12" t="s">
        <v>135</v>
      </c>
      <c r="I7" s="12">
        <v>4</v>
      </c>
      <c r="J7" s="59">
        <v>4</v>
      </c>
    </row>
    <row r="8" spans="1:10" s="11" customFormat="1" ht="24.95" customHeight="1" x14ac:dyDescent="0.2">
      <c r="A8" s="12">
        <v>5</v>
      </c>
      <c r="B8" s="12">
        <v>3</v>
      </c>
      <c r="C8" s="44" t="s">
        <v>176</v>
      </c>
      <c r="D8" s="12">
        <v>17</v>
      </c>
      <c r="E8" s="12">
        <v>172</v>
      </c>
      <c r="F8" s="12">
        <v>3</v>
      </c>
      <c r="G8" s="48">
        <v>9.3333333333333339</v>
      </c>
      <c r="H8" s="12" t="s">
        <v>135</v>
      </c>
      <c r="I8" s="12">
        <v>5</v>
      </c>
      <c r="J8" s="59">
        <v>5</v>
      </c>
    </row>
    <row r="9" spans="1:10" s="11" customFormat="1" ht="24.95" customHeight="1" x14ac:dyDescent="0.2">
      <c r="A9" s="12">
        <v>6</v>
      </c>
      <c r="B9" s="12">
        <v>6</v>
      </c>
      <c r="C9" s="44" t="s">
        <v>283</v>
      </c>
      <c r="D9" s="12">
        <v>14</v>
      </c>
      <c r="E9" s="12">
        <v>157</v>
      </c>
      <c r="F9" s="12">
        <v>3</v>
      </c>
      <c r="G9" s="48">
        <v>4.333333333333333</v>
      </c>
      <c r="H9" s="12" t="s">
        <v>135</v>
      </c>
      <c r="I9" s="12">
        <v>6</v>
      </c>
      <c r="J9" s="59">
        <v>6</v>
      </c>
    </row>
    <row r="10" spans="1:10" s="11" customFormat="1" ht="24.95" customHeight="1" x14ac:dyDescent="0.2">
      <c r="A10" s="12">
        <v>7</v>
      </c>
      <c r="B10" s="12">
        <v>1</v>
      </c>
      <c r="C10" s="44" t="s">
        <v>181</v>
      </c>
      <c r="D10" s="12">
        <v>12</v>
      </c>
      <c r="E10" s="12">
        <v>139</v>
      </c>
      <c r="F10" s="12">
        <v>2</v>
      </c>
      <c r="G10" s="48">
        <v>14.333333333333334</v>
      </c>
      <c r="H10" s="12" t="s">
        <v>135</v>
      </c>
      <c r="I10" s="12">
        <v>7</v>
      </c>
      <c r="J10" s="59">
        <v>7</v>
      </c>
    </row>
    <row r="11" spans="1:10" s="11" customFormat="1" ht="24.95" customHeight="1" x14ac:dyDescent="0.2">
      <c r="A11" s="12">
        <v>8</v>
      </c>
      <c r="B11" s="12">
        <v>9</v>
      </c>
      <c r="C11" s="44" t="s">
        <v>285</v>
      </c>
      <c r="D11" s="12">
        <v>11</v>
      </c>
      <c r="E11" s="12">
        <v>129</v>
      </c>
      <c r="F11" s="12">
        <v>2</v>
      </c>
      <c r="G11" s="48">
        <v>11</v>
      </c>
      <c r="H11" s="12" t="s">
        <v>135</v>
      </c>
      <c r="I11" s="12">
        <v>8</v>
      </c>
      <c r="J11" s="59">
        <v>8</v>
      </c>
    </row>
    <row r="12" spans="1:10" s="11" customFormat="1" ht="24.95" customHeight="1" x14ac:dyDescent="0.2">
      <c r="A12" s="12">
        <v>9</v>
      </c>
      <c r="B12" s="12">
        <v>13</v>
      </c>
      <c r="C12" s="44" t="s">
        <v>100</v>
      </c>
      <c r="D12" s="12">
        <v>11</v>
      </c>
      <c r="E12" s="12">
        <v>125</v>
      </c>
      <c r="F12" s="12">
        <v>2</v>
      </c>
      <c r="G12" s="48">
        <v>9.6666666666666661</v>
      </c>
      <c r="H12" s="12" t="s">
        <v>135</v>
      </c>
      <c r="I12" s="12">
        <v>9</v>
      </c>
      <c r="J12" s="59">
        <v>9</v>
      </c>
    </row>
    <row r="13" spans="1:10" s="11" customFormat="1" ht="24.95" customHeight="1" x14ac:dyDescent="0.2">
      <c r="A13" s="12">
        <v>10</v>
      </c>
      <c r="B13" s="12">
        <v>7</v>
      </c>
      <c r="C13" s="44" t="s">
        <v>212</v>
      </c>
      <c r="D13" s="12">
        <v>11</v>
      </c>
      <c r="E13" s="12">
        <v>109</v>
      </c>
      <c r="F13" s="12">
        <v>2</v>
      </c>
      <c r="G13" s="48">
        <v>4.333333333333333</v>
      </c>
      <c r="H13" s="12" t="s">
        <v>135</v>
      </c>
      <c r="I13" s="12">
        <v>10</v>
      </c>
      <c r="J13" s="59">
        <v>10</v>
      </c>
    </row>
    <row r="14" spans="1:10" s="11" customFormat="1" ht="24.95" customHeight="1" x14ac:dyDescent="0.2">
      <c r="A14" s="12">
        <v>11</v>
      </c>
      <c r="B14" s="12">
        <v>11</v>
      </c>
      <c r="C14" s="44" t="s">
        <v>164</v>
      </c>
      <c r="D14" s="12">
        <v>9</v>
      </c>
      <c r="E14" s="12">
        <v>102</v>
      </c>
      <c r="F14" s="12">
        <v>2</v>
      </c>
      <c r="G14" s="48">
        <v>2</v>
      </c>
      <c r="H14" s="12" t="s">
        <v>135</v>
      </c>
      <c r="I14" s="12">
        <v>11</v>
      </c>
      <c r="J14" s="59">
        <v>11</v>
      </c>
    </row>
    <row r="15" spans="1:10" s="11" customFormat="1" ht="24.95" customHeight="1" x14ac:dyDescent="0.2">
      <c r="A15" s="12">
        <v>12</v>
      </c>
      <c r="B15" s="12">
        <v>4</v>
      </c>
      <c r="C15" s="44" t="s">
        <v>299</v>
      </c>
      <c r="D15" s="12">
        <v>7</v>
      </c>
      <c r="E15" s="12">
        <v>93</v>
      </c>
      <c r="F15" s="12">
        <v>1</v>
      </c>
      <c r="G15" s="48">
        <v>15</v>
      </c>
      <c r="H15" s="12" t="s">
        <v>135</v>
      </c>
      <c r="I15" s="12">
        <v>12</v>
      </c>
      <c r="J15" s="59">
        <v>12</v>
      </c>
    </row>
    <row r="16" spans="1:10" s="11" customFormat="1" ht="24.95" customHeight="1" x14ac:dyDescent="0.2">
      <c r="A16" s="12">
        <v>13</v>
      </c>
      <c r="B16" s="12">
        <v>15</v>
      </c>
      <c r="C16" s="44" t="s">
        <v>97</v>
      </c>
      <c r="D16" s="12">
        <v>10</v>
      </c>
      <c r="E16" s="12">
        <v>88</v>
      </c>
      <c r="F16" s="12">
        <v>1</v>
      </c>
      <c r="G16" s="48">
        <v>13.333333333333334</v>
      </c>
      <c r="H16" s="12" t="s">
        <v>135</v>
      </c>
      <c r="I16" s="12">
        <v>13</v>
      </c>
      <c r="J16" s="59">
        <v>13</v>
      </c>
    </row>
    <row r="17" spans="1:10" s="11" customFormat="1" ht="24.95" customHeight="1" x14ac:dyDescent="0.2">
      <c r="A17" s="12">
        <v>14</v>
      </c>
      <c r="B17" s="12">
        <v>12</v>
      </c>
      <c r="C17" s="44" t="s">
        <v>149</v>
      </c>
      <c r="D17" s="12">
        <v>11</v>
      </c>
      <c r="E17" s="12">
        <v>85</v>
      </c>
      <c r="F17" s="12">
        <v>1</v>
      </c>
      <c r="G17" s="48">
        <v>12.333333333333334</v>
      </c>
      <c r="H17" s="12" t="s">
        <v>135</v>
      </c>
      <c r="I17" s="12">
        <v>14</v>
      </c>
      <c r="J17" s="59">
        <v>14</v>
      </c>
    </row>
    <row r="18" spans="1:10" s="11" customFormat="1" ht="24.95" customHeight="1" x14ac:dyDescent="0.2">
      <c r="A18" s="12">
        <v>15</v>
      </c>
      <c r="B18" s="12">
        <v>10</v>
      </c>
      <c r="C18" s="44" t="s">
        <v>211</v>
      </c>
      <c r="D18" s="12">
        <v>0</v>
      </c>
      <c r="E18" s="12">
        <v>0</v>
      </c>
      <c r="F18" s="12">
        <v>0</v>
      </c>
      <c r="G18" s="48">
        <v>0</v>
      </c>
      <c r="H18" s="12" t="s">
        <v>135</v>
      </c>
      <c r="I18" s="12">
        <v>15</v>
      </c>
      <c r="J18" s="59">
        <v>15</v>
      </c>
    </row>
    <row r="19" spans="1:10" s="11" customFormat="1" ht="24.95" customHeight="1" x14ac:dyDescent="0.2">
      <c r="A19" s="12">
        <v>16</v>
      </c>
      <c r="B19" s="12" t="s">
        <v>199</v>
      </c>
      <c r="C19" s="44" t="s">
        <v>199</v>
      </c>
      <c r="D19" s="12" t="s">
        <v>199</v>
      </c>
      <c r="E19" s="12" t="s">
        <v>199</v>
      </c>
      <c r="F19" s="12" t="s">
        <v>199</v>
      </c>
      <c r="G19" s="48" t="s">
        <v>199</v>
      </c>
      <c r="H19" s="12" t="s">
        <v>199</v>
      </c>
      <c r="I19" s="12" t="s">
        <v>199</v>
      </c>
      <c r="J19" s="59" t="s">
        <v>199</v>
      </c>
    </row>
    <row r="20" spans="1:10" s="11" customFormat="1" ht="24.95" customHeight="1" x14ac:dyDescent="0.2">
      <c r="A20" s="12">
        <v>17</v>
      </c>
      <c r="B20" s="12" t="s">
        <v>199</v>
      </c>
      <c r="C20" s="44" t="s">
        <v>199</v>
      </c>
      <c r="D20" s="12" t="s">
        <v>199</v>
      </c>
      <c r="E20" s="12" t="s">
        <v>199</v>
      </c>
      <c r="F20" s="12" t="s">
        <v>199</v>
      </c>
      <c r="G20" s="48" t="s">
        <v>199</v>
      </c>
      <c r="H20" s="12" t="s">
        <v>199</v>
      </c>
      <c r="I20" s="12" t="s">
        <v>199</v>
      </c>
      <c r="J20" s="59" t="s">
        <v>199</v>
      </c>
    </row>
    <row r="21" spans="1:10" s="11" customFormat="1" ht="24.95" customHeight="1" x14ac:dyDescent="0.2">
      <c r="A21" s="12">
        <v>18</v>
      </c>
      <c r="B21" s="12" t="s">
        <v>199</v>
      </c>
      <c r="C21" s="44" t="s">
        <v>199</v>
      </c>
      <c r="D21" s="12" t="s">
        <v>199</v>
      </c>
      <c r="E21" s="12" t="s">
        <v>199</v>
      </c>
      <c r="F21" s="12" t="s">
        <v>199</v>
      </c>
      <c r="G21" s="48" t="s">
        <v>199</v>
      </c>
      <c r="H21" s="12" t="s">
        <v>199</v>
      </c>
      <c r="I21" s="12" t="s">
        <v>199</v>
      </c>
      <c r="J21" s="59" t="s">
        <v>199</v>
      </c>
    </row>
    <row r="22" spans="1:10" s="11" customFormat="1" ht="24.95" customHeight="1" x14ac:dyDescent="0.2">
      <c r="A22" s="12">
        <v>19</v>
      </c>
      <c r="B22" s="12" t="s">
        <v>199</v>
      </c>
      <c r="C22" s="44" t="s">
        <v>199</v>
      </c>
      <c r="D22" s="12" t="s">
        <v>199</v>
      </c>
      <c r="E22" s="12" t="s">
        <v>199</v>
      </c>
      <c r="F22" s="12" t="s">
        <v>199</v>
      </c>
      <c r="G22" s="48" t="s">
        <v>199</v>
      </c>
      <c r="H22" s="12" t="s">
        <v>199</v>
      </c>
      <c r="I22" s="12" t="s">
        <v>199</v>
      </c>
      <c r="J22" s="59" t="s">
        <v>199</v>
      </c>
    </row>
    <row r="23" spans="1:10" s="11" customFormat="1" ht="24.95" customHeight="1" x14ac:dyDescent="0.2">
      <c r="A23" s="12">
        <v>20</v>
      </c>
      <c r="B23" s="12" t="s">
        <v>199</v>
      </c>
      <c r="C23" s="44" t="s">
        <v>199</v>
      </c>
      <c r="D23" s="12" t="s">
        <v>199</v>
      </c>
      <c r="E23" s="12" t="s">
        <v>199</v>
      </c>
      <c r="F23" s="12" t="s">
        <v>199</v>
      </c>
      <c r="G23" s="48" t="s">
        <v>199</v>
      </c>
      <c r="H23" s="12" t="s">
        <v>199</v>
      </c>
      <c r="I23" s="12" t="s">
        <v>199</v>
      </c>
      <c r="J23" s="59" t="s">
        <v>199</v>
      </c>
    </row>
    <row r="24" spans="1:10" s="11" customFormat="1" ht="24.95" customHeight="1" x14ac:dyDescent="0.2">
      <c r="A24" s="12">
        <v>21</v>
      </c>
      <c r="B24" s="12" t="s">
        <v>199</v>
      </c>
      <c r="C24" s="44" t="s">
        <v>199</v>
      </c>
      <c r="D24" s="12" t="s">
        <v>199</v>
      </c>
      <c r="E24" s="12" t="s">
        <v>199</v>
      </c>
      <c r="F24" s="12" t="s">
        <v>199</v>
      </c>
      <c r="G24" s="48" t="s">
        <v>199</v>
      </c>
      <c r="H24" s="12" t="s">
        <v>199</v>
      </c>
      <c r="I24" s="12" t="s">
        <v>199</v>
      </c>
      <c r="J24" s="59" t="s">
        <v>199</v>
      </c>
    </row>
    <row r="25" spans="1:10" s="11" customFormat="1" ht="24.95" customHeight="1" x14ac:dyDescent="0.2">
      <c r="A25" s="12">
        <v>22</v>
      </c>
      <c r="B25" s="12" t="s">
        <v>199</v>
      </c>
      <c r="C25" s="44" t="s">
        <v>199</v>
      </c>
      <c r="D25" s="12" t="s">
        <v>199</v>
      </c>
      <c r="E25" s="12" t="s">
        <v>199</v>
      </c>
      <c r="F25" s="12" t="s">
        <v>199</v>
      </c>
      <c r="G25" s="48" t="s">
        <v>199</v>
      </c>
      <c r="H25" s="12" t="s">
        <v>199</v>
      </c>
      <c r="I25" s="12" t="s">
        <v>199</v>
      </c>
      <c r="J25" s="59" t="s">
        <v>199</v>
      </c>
    </row>
    <row r="26" spans="1:10" s="11" customFormat="1" ht="24.95" customHeight="1" x14ac:dyDescent="0.2">
      <c r="A26" s="12">
        <v>23</v>
      </c>
      <c r="B26" s="12" t="s">
        <v>199</v>
      </c>
      <c r="C26" s="44" t="s">
        <v>199</v>
      </c>
      <c r="D26" s="12" t="s">
        <v>199</v>
      </c>
      <c r="E26" s="12" t="s">
        <v>199</v>
      </c>
      <c r="F26" s="12" t="s">
        <v>199</v>
      </c>
      <c r="G26" s="48" t="s">
        <v>199</v>
      </c>
      <c r="H26" s="12" t="s">
        <v>199</v>
      </c>
      <c r="I26" s="12" t="s">
        <v>199</v>
      </c>
      <c r="J26" s="59" t="s">
        <v>199</v>
      </c>
    </row>
    <row r="27" spans="1:10" s="11" customFormat="1" ht="24.95" customHeight="1" x14ac:dyDescent="0.2">
      <c r="A27" s="12">
        <v>24</v>
      </c>
      <c r="B27" s="12" t="s">
        <v>199</v>
      </c>
      <c r="C27" s="44" t="s">
        <v>199</v>
      </c>
      <c r="D27" s="12" t="s">
        <v>199</v>
      </c>
      <c r="E27" s="12" t="s">
        <v>199</v>
      </c>
      <c r="F27" s="12" t="s">
        <v>199</v>
      </c>
      <c r="G27" s="48" t="s">
        <v>199</v>
      </c>
      <c r="H27" s="12" t="s">
        <v>199</v>
      </c>
      <c r="I27" s="12" t="s">
        <v>199</v>
      </c>
      <c r="J27" s="59" t="s">
        <v>199</v>
      </c>
    </row>
    <row r="28" spans="1:10" s="11" customFormat="1" ht="24.95" customHeight="1" x14ac:dyDescent="0.2">
      <c r="A28" s="12">
        <v>25</v>
      </c>
      <c r="B28" s="12" t="s">
        <v>199</v>
      </c>
      <c r="C28" s="44" t="s">
        <v>199</v>
      </c>
      <c r="D28" s="12" t="s">
        <v>199</v>
      </c>
      <c r="E28" s="12" t="s">
        <v>199</v>
      </c>
      <c r="F28" s="12" t="s">
        <v>199</v>
      </c>
      <c r="G28" s="48" t="s">
        <v>199</v>
      </c>
      <c r="H28" s="12" t="s">
        <v>199</v>
      </c>
      <c r="I28" s="12" t="s">
        <v>199</v>
      </c>
      <c r="J28" s="59" t="s">
        <v>199</v>
      </c>
    </row>
    <row r="29" spans="1:10" s="11" customFormat="1" ht="24.95" customHeight="1" x14ac:dyDescent="0.2">
      <c r="A29" s="12">
        <v>26</v>
      </c>
      <c r="B29" s="12" t="s">
        <v>199</v>
      </c>
      <c r="C29" s="44" t="s">
        <v>199</v>
      </c>
      <c r="D29" s="12" t="s">
        <v>199</v>
      </c>
      <c r="E29" s="12" t="s">
        <v>199</v>
      </c>
      <c r="F29" s="12" t="s">
        <v>199</v>
      </c>
      <c r="G29" s="48" t="s">
        <v>199</v>
      </c>
      <c r="H29" s="12" t="s">
        <v>199</v>
      </c>
      <c r="I29" s="12" t="s">
        <v>199</v>
      </c>
      <c r="J29" s="59" t="s">
        <v>199</v>
      </c>
    </row>
    <row r="30" spans="1:10" s="11" customFormat="1" ht="24.95" customHeight="1" x14ac:dyDescent="0.2">
      <c r="A30" s="12">
        <v>27</v>
      </c>
      <c r="B30" s="12" t="s">
        <v>199</v>
      </c>
      <c r="C30" s="44" t="s">
        <v>199</v>
      </c>
      <c r="D30" s="12" t="s">
        <v>199</v>
      </c>
      <c r="E30" s="12" t="s">
        <v>199</v>
      </c>
      <c r="F30" s="12" t="s">
        <v>199</v>
      </c>
      <c r="G30" s="48" t="s">
        <v>199</v>
      </c>
      <c r="H30" s="12" t="s">
        <v>199</v>
      </c>
      <c r="I30" s="12" t="s">
        <v>199</v>
      </c>
      <c r="J30" s="59" t="s">
        <v>199</v>
      </c>
    </row>
    <row r="31" spans="1:10" s="11" customFormat="1" ht="24.95" customHeight="1" x14ac:dyDescent="0.2">
      <c r="A31" s="12">
        <v>28</v>
      </c>
      <c r="B31" s="12" t="s">
        <v>199</v>
      </c>
      <c r="C31" s="44" t="s">
        <v>199</v>
      </c>
      <c r="D31" s="12" t="s">
        <v>199</v>
      </c>
      <c r="E31" s="12" t="s">
        <v>199</v>
      </c>
      <c r="F31" s="12" t="s">
        <v>199</v>
      </c>
      <c r="G31" s="48" t="s">
        <v>199</v>
      </c>
      <c r="H31" s="12" t="s">
        <v>199</v>
      </c>
      <c r="I31" s="12" t="s">
        <v>199</v>
      </c>
      <c r="J31" s="59" t="s">
        <v>199</v>
      </c>
    </row>
    <row r="32" spans="1:10" s="11" customFormat="1" ht="24.95" customHeight="1" x14ac:dyDescent="0.2">
      <c r="A32" s="12">
        <v>29</v>
      </c>
      <c r="B32" s="12" t="s">
        <v>199</v>
      </c>
      <c r="C32" s="44" t="s">
        <v>199</v>
      </c>
      <c r="D32" s="12" t="s">
        <v>199</v>
      </c>
      <c r="E32" s="12" t="s">
        <v>199</v>
      </c>
      <c r="F32" s="12" t="s">
        <v>199</v>
      </c>
      <c r="G32" s="48" t="s">
        <v>199</v>
      </c>
      <c r="H32" s="12" t="s">
        <v>199</v>
      </c>
      <c r="I32" s="12" t="s">
        <v>199</v>
      </c>
      <c r="J32" s="59" t="s">
        <v>199</v>
      </c>
    </row>
    <row r="33" spans="1:10" s="11" customFormat="1" ht="24.95" customHeight="1" x14ac:dyDescent="0.2">
      <c r="A33" s="12">
        <v>30</v>
      </c>
      <c r="B33" s="12" t="s">
        <v>199</v>
      </c>
      <c r="C33" s="44" t="s">
        <v>199</v>
      </c>
      <c r="D33" s="12" t="s">
        <v>199</v>
      </c>
      <c r="E33" s="12" t="s">
        <v>199</v>
      </c>
      <c r="F33" s="12" t="s">
        <v>199</v>
      </c>
      <c r="G33" s="48" t="s">
        <v>199</v>
      </c>
      <c r="H33" s="12" t="s">
        <v>199</v>
      </c>
      <c r="I33" s="12" t="s">
        <v>199</v>
      </c>
      <c r="J33" s="59" t="s">
        <v>199</v>
      </c>
    </row>
    <row r="34" spans="1:10" ht="72.75" customHeight="1" x14ac:dyDescent="0.2">
      <c r="A34" s="77"/>
      <c r="B34" s="198" t="s">
        <v>252</v>
      </c>
      <c r="C34" s="199"/>
      <c r="D34" s="199"/>
      <c r="E34" s="200"/>
      <c r="F34" s="201" t="s">
        <v>121</v>
      </c>
      <c r="G34" s="202"/>
      <c r="H34" s="202"/>
      <c r="I34" s="202"/>
      <c r="J34" s="203"/>
    </row>
    <row r="35" spans="1:10" ht="27" customHeight="1" x14ac:dyDescent="0.2">
      <c r="A35" s="204" t="s">
        <v>114</v>
      </c>
      <c r="B35" s="206" t="s">
        <v>2</v>
      </c>
      <c r="C35" s="207" t="s">
        <v>23</v>
      </c>
      <c r="D35" s="206" t="s">
        <v>19</v>
      </c>
      <c r="E35" s="209" t="s">
        <v>24</v>
      </c>
      <c r="F35" s="2" t="s">
        <v>16</v>
      </c>
      <c r="G35" s="46"/>
      <c r="H35" s="204" t="s">
        <v>108</v>
      </c>
      <c r="I35" s="204" t="s">
        <v>120</v>
      </c>
      <c r="J35" s="206" t="s">
        <v>25</v>
      </c>
    </row>
    <row r="36" spans="1:10" ht="20.25" customHeight="1" x14ac:dyDescent="0.2">
      <c r="A36" s="205"/>
      <c r="B36" s="205"/>
      <c r="C36" s="208"/>
      <c r="D36" s="205"/>
      <c r="E36" s="210"/>
      <c r="F36" s="6" t="s">
        <v>17</v>
      </c>
      <c r="G36" s="47" t="s">
        <v>18</v>
      </c>
      <c r="H36" s="205"/>
      <c r="I36" s="205"/>
      <c r="J36" s="205"/>
    </row>
    <row r="37" spans="1:10" s="11" customFormat="1" ht="24.95" customHeight="1" x14ac:dyDescent="0.2">
      <c r="A37" s="12">
        <v>1</v>
      </c>
      <c r="B37" s="12">
        <v>26</v>
      </c>
      <c r="C37" s="44" t="s">
        <v>296</v>
      </c>
      <c r="D37" s="12">
        <v>10</v>
      </c>
      <c r="E37" s="12">
        <v>346</v>
      </c>
      <c r="F37" s="12">
        <v>7</v>
      </c>
      <c r="G37" s="48">
        <v>3.3333333333333335</v>
      </c>
      <c r="H37" s="12" t="s">
        <v>135</v>
      </c>
      <c r="I37" s="12">
        <v>1</v>
      </c>
      <c r="J37" s="59">
        <v>1</v>
      </c>
    </row>
    <row r="38" spans="1:10" s="11" customFormat="1" ht="24.95" customHeight="1" x14ac:dyDescent="0.2">
      <c r="A38" s="12">
        <v>2</v>
      </c>
      <c r="B38" s="12">
        <v>28</v>
      </c>
      <c r="C38" s="44" t="s">
        <v>287</v>
      </c>
      <c r="D38" s="12">
        <v>13</v>
      </c>
      <c r="E38" s="12">
        <v>215</v>
      </c>
      <c r="F38" s="12">
        <v>4</v>
      </c>
      <c r="G38" s="48">
        <v>7.666666666666667</v>
      </c>
      <c r="H38" s="12" t="s">
        <v>135</v>
      </c>
      <c r="I38" s="12">
        <v>2</v>
      </c>
      <c r="J38" s="59">
        <v>2</v>
      </c>
    </row>
    <row r="39" spans="1:10" s="11" customFormat="1" ht="24.95" customHeight="1" x14ac:dyDescent="0.2">
      <c r="A39" s="12">
        <v>3</v>
      </c>
      <c r="B39" s="12">
        <v>19</v>
      </c>
      <c r="C39" s="44" t="s">
        <v>153</v>
      </c>
      <c r="D39" s="12">
        <v>20</v>
      </c>
      <c r="E39" s="12">
        <v>213</v>
      </c>
      <c r="F39" s="12">
        <v>4</v>
      </c>
      <c r="G39" s="48">
        <v>7</v>
      </c>
      <c r="H39" s="12" t="s">
        <v>135</v>
      </c>
      <c r="I39" s="12">
        <v>3</v>
      </c>
      <c r="J39" s="59">
        <v>3</v>
      </c>
    </row>
    <row r="40" spans="1:10" s="11" customFormat="1" ht="24.95" customHeight="1" x14ac:dyDescent="0.2">
      <c r="A40" s="12">
        <v>4</v>
      </c>
      <c r="B40" s="12">
        <v>25</v>
      </c>
      <c r="C40" s="44" t="s">
        <v>276</v>
      </c>
      <c r="D40" s="12">
        <v>17</v>
      </c>
      <c r="E40" s="12">
        <v>184</v>
      </c>
      <c r="F40" s="12">
        <v>3</v>
      </c>
      <c r="G40" s="48">
        <v>13.333333333333334</v>
      </c>
      <c r="H40" s="12" t="s">
        <v>135</v>
      </c>
      <c r="I40" s="12">
        <v>4</v>
      </c>
      <c r="J40" s="59">
        <v>4</v>
      </c>
    </row>
    <row r="41" spans="1:10" s="11" customFormat="1" ht="24.95" customHeight="1" x14ac:dyDescent="0.2">
      <c r="A41" s="12">
        <v>5</v>
      </c>
      <c r="B41" s="12">
        <v>16</v>
      </c>
      <c r="C41" s="44" t="s">
        <v>208</v>
      </c>
      <c r="D41" s="12">
        <v>15</v>
      </c>
      <c r="E41" s="12">
        <v>174</v>
      </c>
      <c r="F41" s="12">
        <v>3</v>
      </c>
      <c r="G41" s="48">
        <v>10</v>
      </c>
      <c r="H41" s="12" t="s">
        <v>135</v>
      </c>
      <c r="I41" s="12">
        <v>5</v>
      </c>
      <c r="J41" s="59">
        <v>5</v>
      </c>
    </row>
    <row r="42" spans="1:10" s="11" customFormat="1" ht="24.95" customHeight="1" x14ac:dyDescent="0.2">
      <c r="A42" s="12">
        <v>6</v>
      </c>
      <c r="B42" s="12">
        <v>20</v>
      </c>
      <c r="C42" s="44" t="s">
        <v>102</v>
      </c>
      <c r="D42" s="12">
        <v>13</v>
      </c>
      <c r="E42" s="12">
        <v>137</v>
      </c>
      <c r="F42" s="12">
        <v>2</v>
      </c>
      <c r="G42" s="48">
        <v>13.666666666666666</v>
      </c>
      <c r="H42" s="12" t="s">
        <v>135</v>
      </c>
      <c r="I42" s="12">
        <v>6</v>
      </c>
      <c r="J42" s="59">
        <v>6</v>
      </c>
    </row>
    <row r="43" spans="1:10" s="11" customFormat="1" ht="24.95" customHeight="1" x14ac:dyDescent="0.2">
      <c r="A43" s="12">
        <v>7</v>
      </c>
      <c r="B43" s="12">
        <v>22</v>
      </c>
      <c r="C43" s="44" t="s">
        <v>159</v>
      </c>
      <c r="D43" s="12">
        <v>10</v>
      </c>
      <c r="E43" s="12">
        <v>136</v>
      </c>
      <c r="F43" s="12">
        <v>2</v>
      </c>
      <c r="G43" s="48">
        <v>13.333333333333334</v>
      </c>
      <c r="H43" s="12" t="s">
        <v>135</v>
      </c>
      <c r="I43" s="12">
        <v>7</v>
      </c>
      <c r="J43" s="59">
        <v>7</v>
      </c>
    </row>
    <row r="44" spans="1:10" s="11" customFormat="1" ht="24.95" customHeight="1" x14ac:dyDescent="0.2">
      <c r="A44" s="12">
        <v>8</v>
      </c>
      <c r="B44" s="12">
        <v>29</v>
      </c>
      <c r="C44" s="44" t="s">
        <v>202</v>
      </c>
      <c r="D44" s="12">
        <v>10</v>
      </c>
      <c r="E44" s="12">
        <v>124</v>
      </c>
      <c r="F44" s="12">
        <v>2</v>
      </c>
      <c r="G44" s="48">
        <v>9.3333333333333339</v>
      </c>
      <c r="H44" s="12" t="s">
        <v>135</v>
      </c>
      <c r="I44" s="12">
        <v>8</v>
      </c>
      <c r="J44" s="59">
        <v>8</v>
      </c>
    </row>
    <row r="45" spans="1:10" s="11" customFormat="1" ht="24.95" customHeight="1" x14ac:dyDescent="0.2">
      <c r="A45" s="12">
        <v>9</v>
      </c>
      <c r="B45" s="12">
        <v>17</v>
      </c>
      <c r="C45" s="44" t="s">
        <v>292</v>
      </c>
      <c r="D45" s="12">
        <v>3</v>
      </c>
      <c r="E45" s="12">
        <v>84</v>
      </c>
      <c r="F45" s="12">
        <v>1</v>
      </c>
      <c r="G45" s="48">
        <v>12</v>
      </c>
      <c r="H45" s="12" t="s">
        <v>135</v>
      </c>
      <c r="I45" s="12">
        <v>10</v>
      </c>
      <c r="J45" s="59">
        <v>9</v>
      </c>
    </row>
    <row r="46" spans="1:10" s="11" customFormat="1" ht="24.95" customHeight="1" x14ac:dyDescent="0.2">
      <c r="A46" s="12">
        <v>10</v>
      </c>
      <c r="B46" s="12">
        <v>30</v>
      </c>
      <c r="C46" s="44" t="s">
        <v>301</v>
      </c>
      <c r="D46" s="12">
        <v>5</v>
      </c>
      <c r="E46" s="12">
        <v>54</v>
      </c>
      <c r="F46" s="12">
        <v>1</v>
      </c>
      <c r="G46" s="48">
        <v>2</v>
      </c>
      <c r="H46" s="12" t="s">
        <v>135</v>
      </c>
      <c r="I46" s="12">
        <v>12</v>
      </c>
      <c r="J46" s="59">
        <v>10</v>
      </c>
    </row>
    <row r="47" spans="1:10" s="11" customFormat="1" ht="24.95" customHeight="1" x14ac:dyDescent="0.2">
      <c r="A47" s="12">
        <v>11</v>
      </c>
      <c r="B47" s="12">
        <v>18</v>
      </c>
      <c r="C47" s="44" t="s">
        <v>160</v>
      </c>
      <c r="D47" s="12">
        <v>5</v>
      </c>
      <c r="E47" s="12">
        <v>43</v>
      </c>
      <c r="F47" s="12">
        <v>0</v>
      </c>
      <c r="G47" s="48">
        <v>14.333333333333334</v>
      </c>
      <c r="H47" s="12" t="s">
        <v>135</v>
      </c>
      <c r="I47" s="12">
        <v>14</v>
      </c>
      <c r="J47" s="59">
        <v>11</v>
      </c>
    </row>
    <row r="48" spans="1:10" s="11" customFormat="1" ht="24.95" customHeight="1" x14ac:dyDescent="0.2">
      <c r="A48" s="12">
        <v>12</v>
      </c>
      <c r="B48" s="12" t="s">
        <v>199</v>
      </c>
      <c r="C48" s="44" t="s">
        <v>199</v>
      </c>
      <c r="D48" s="12" t="s">
        <v>199</v>
      </c>
      <c r="E48" s="12" t="s">
        <v>199</v>
      </c>
      <c r="F48" s="12" t="s">
        <v>199</v>
      </c>
      <c r="G48" s="48" t="s">
        <v>199</v>
      </c>
      <c r="H48" s="12" t="s">
        <v>199</v>
      </c>
      <c r="I48" s="12" t="s">
        <v>199</v>
      </c>
      <c r="J48" s="59" t="s">
        <v>199</v>
      </c>
    </row>
    <row r="49" spans="1:10" s="11" customFormat="1" ht="24.95" customHeight="1" x14ac:dyDescent="0.2">
      <c r="A49" s="12">
        <v>13</v>
      </c>
      <c r="B49" s="12" t="s">
        <v>199</v>
      </c>
      <c r="C49" s="44" t="s">
        <v>199</v>
      </c>
      <c r="D49" s="12" t="s">
        <v>199</v>
      </c>
      <c r="E49" s="12" t="s">
        <v>199</v>
      </c>
      <c r="F49" s="12" t="s">
        <v>199</v>
      </c>
      <c r="G49" s="48" t="s">
        <v>199</v>
      </c>
      <c r="H49" s="12" t="s">
        <v>199</v>
      </c>
      <c r="I49" s="12" t="s">
        <v>199</v>
      </c>
      <c r="J49" s="59" t="s">
        <v>199</v>
      </c>
    </row>
    <row r="50" spans="1:10" s="11" customFormat="1" ht="24.95" customHeight="1" x14ac:dyDescent="0.2">
      <c r="A50" s="12">
        <v>14</v>
      </c>
      <c r="B50" s="12" t="s">
        <v>199</v>
      </c>
      <c r="C50" s="44" t="s">
        <v>199</v>
      </c>
      <c r="D50" s="12" t="s">
        <v>199</v>
      </c>
      <c r="E50" s="12" t="s">
        <v>199</v>
      </c>
      <c r="F50" s="12" t="s">
        <v>199</v>
      </c>
      <c r="G50" s="48" t="s">
        <v>199</v>
      </c>
      <c r="H50" s="12" t="s">
        <v>199</v>
      </c>
      <c r="I50" s="12" t="s">
        <v>199</v>
      </c>
      <c r="J50" s="59" t="s">
        <v>199</v>
      </c>
    </row>
    <row r="51" spans="1:10" s="11" customFormat="1" ht="24.95" customHeight="1" x14ac:dyDescent="0.2">
      <c r="A51" s="12">
        <v>15</v>
      </c>
      <c r="B51" s="12" t="s">
        <v>199</v>
      </c>
      <c r="C51" s="44" t="s">
        <v>199</v>
      </c>
      <c r="D51" s="12" t="s">
        <v>199</v>
      </c>
      <c r="E51" s="12" t="s">
        <v>199</v>
      </c>
      <c r="F51" s="12" t="s">
        <v>199</v>
      </c>
      <c r="G51" s="48" t="s">
        <v>199</v>
      </c>
      <c r="H51" s="12" t="s">
        <v>199</v>
      </c>
      <c r="I51" s="12" t="s">
        <v>199</v>
      </c>
      <c r="J51" s="59" t="s">
        <v>199</v>
      </c>
    </row>
    <row r="52" spans="1:10" s="11" customFormat="1" ht="24.95" customHeight="1" x14ac:dyDescent="0.2">
      <c r="A52" s="12">
        <v>16</v>
      </c>
      <c r="B52" s="12" t="s">
        <v>199</v>
      </c>
      <c r="C52" s="44" t="s">
        <v>199</v>
      </c>
      <c r="D52" s="12" t="s">
        <v>199</v>
      </c>
      <c r="E52" s="12" t="s">
        <v>199</v>
      </c>
      <c r="F52" s="12" t="s">
        <v>199</v>
      </c>
      <c r="G52" s="48" t="s">
        <v>199</v>
      </c>
      <c r="H52" s="12" t="s">
        <v>199</v>
      </c>
      <c r="I52" s="12" t="s">
        <v>199</v>
      </c>
      <c r="J52" s="59" t="s">
        <v>199</v>
      </c>
    </row>
    <row r="53" spans="1:10" s="11" customFormat="1" ht="24.95" customHeight="1" x14ac:dyDescent="0.2">
      <c r="A53" s="12">
        <v>17</v>
      </c>
      <c r="B53" s="12" t="s">
        <v>199</v>
      </c>
      <c r="C53" s="44" t="s">
        <v>199</v>
      </c>
      <c r="D53" s="12" t="s">
        <v>199</v>
      </c>
      <c r="E53" s="12" t="s">
        <v>199</v>
      </c>
      <c r="F53" s="12" t="s">
        <v>199</v>
      </c>
      <c r="G53" s="48" t="s">
        <v>199</v>
      </c>
      <c r="H53" s="12" t="s">
        <v>199</v>
      </c>
      <c r="I53" s="12" t="s">
        <v>199</v>
      </c>
      <c r="J53" s="59" t="s">
        <v>199</v>
      </c>
    </row>
    <row r="54" spans="1:10" s="11" customFormat="1" ht="24.95" customHeight="1" x14ac:dyDescent="0.2">
      <c r="A54" s="12">
        <v>18</v>
      </c>
      <c r="B54" s="12" t="s">
        <v>199</v>
      </c>
      <c r="C54" s="44" t="s">
        <v>199</v>
      </c>
      <c r="D54" s="12" t="s">
        <v>199</v>
      </c>
      <c r="E54" s="12" t="s">
        <v>199</v>
      </c>
      <c r="F54" s="12" t="s">
        <v>199</v>
      </c>
      <c r="G54" s="48" t="s">
        <v>199</v>
      </c>
      <c r="H54" s="12" t="s">
        <v>199</v>
      </c>
      <c r="I54" s="12" t="s">
        <v>199</v>
      </c>
      <c r="J54" s="59" t="s">
        <v>199</v>
      </c>
    </row>
    <row r="55" spans="1:10" s="11" customFormat="1" ht="24.95" customHeight="1" x14ac:dyDescent="0.2">
      <c r="A55" s="12">
        <v>19</v>
      </c>
      <c r="B55" s="12" t="s">
        <v>199</v>
      </c>
      <c r="C55" s="44" t="s">
        <v>199</v>
      </c>
      <c r="D55" s="12" t="s">
        <v>199</v>
      </c>
      <c r="E55" s="12" t="s">
        <v>199</v>
      </c>
      <c r="F55" s="12" t="s">
        <v>199</v>
      </c>
      <c r="G55" s="48" t="s">
        <v>199</v>
      </c>
      <c r="H55" s="12" t="s">
        <v>199</v>
      </c>
      <c r="I55" s="12" t="s">
        <v>199</v>
      </c>
      <c r="J55" s="59" t="s">
        <v>199</v>
      </c>
    </row>
    <row r="56" spans="1:10" s="11" customFormat="1" ht="24.95" customHeight="1" x14ac:dyDescent="0.2">
      <c r="A56" s="12">
        <v>20</v>
      </c>
      <c r="B56" s="12" t="s">
        <v>199</v>
      </c>
      <c r="C56" s="44" t="s">
        <v>199</v>
      </c>
      <c r="D56" s="12" t="s">
        <v>199</v>
      </c>
      <c r="E56" s="12" t="s">
        <v>199</v>
      </c>
      <c r="F56" s="12" t="s">
        <v>199</v>
      </c>
      <c r="G56" s="48" t="s">
        <v>199</v>
      </c>
      <c r="H56" s="12" t="s">
        <v>199</v>
      </c>
      <c r="I56" s="12" t="s">
        <v>199</v>
      </c>
      <c r="J56" s="59" t="s">
        <v>199</v>
      </c>
    </row>
    <row r="57" spans="1:10" s="11" customFormat="1" ht="24.95" customHeight="1" x14ac:dyDescent="0.2">
      <c r="A57" s="12">
        <v>21</v>
      </c>
      <c r="B57" s="12" t="s">
        <v>199</v>
      </c>
      <c r="C57" s="44" t="s">
        <v>199</v>
      </c>
      <c r="D57" s="12" t="s">
        <v>199</v>
      </c>
      <c r="E57" s="12" t="s">
        <v>199</v>
      </c>
      <c r="F57" s="12" t="s">
        <v>199</v>
      </c>
      <c r="G57" s="48" t="s">
        <v>199</v>
      </c>
      <c r="H57" s="12" t="s">
        <v>199</v>
      </c>
      <c r="I57" s="12" t="s">
        <v>199</v>
      </c>
      <c r="J57" s="59" t="s">
        <v>199</v>
      </c>
    </row>
    <row r="58" spans="1:10" s="11" customFormat="1" ht="24.95" customHeight="1" x14ac:dyDescent="0.2">
      <c r="A58" s="12">
        <v>22</v>
      </c>
      <c r="B58" s="12" t="s">
        <v>199</v>
      </c>
      <c r="C58" s="44" t="s">
        <v>199</v>
      </c>
      <c r="D58" s="12" t="s">
        <v>199</v>
      </c>
      <c r="E58" s="12" t="s">
        <v>199</v>
      </c>
      <c r="F58" s="12" t="s">
        <v>199</v>
      </c>
      <c r="G58" s="48" t="s">
        <v>199</v>
      </c>
      <c r="H58" s="12" t="s">
        <v>199</v>
      </c>
      <c r="I58" s="12" t="s">
        <v>199</v>
      </c>
      <c r="J58" s="59" t="s">
        <v>199</v>
      </c>
    </row>
    <row r="59" spans="1:10" s="11" customFormat="1" ht="24.95" customHeight="1" x14ac:dyDescent="0.2">
      <c r="A59" s="12">
        <v>23</v>
      </c>
      <c r="B59" s="12" t="s">
        <v>199</v>
      </c>
      <c r="C59" s="44" t="s">
        <v>199</v>
      </c>
      <c r="D59" s="12" t="s">
        <v>199</v>
      </c>
      <c r="E59" s="12" t="s">
        <v>199</v>
      </c>
      <c r="F59" s="12" t="s">
        <v>199</v>
      </c>
      <c r="G59" s="48" t="s">
        <v>199</v>
      </c>
      <c r="H59" s="12" t="s">
        <v>199</v>
      </c>
      <c r="I59" s="12" t="s">
        <v>199</v>
      </c>
      <c r="J59" s="59" t="s">
        <v>199</v>
      </c>
    </row>
    <row r="60" spans="1:10" s="11" customFormat="1" ht="24.95" customHeight="1" x14ac:dyDescent="0.2">
      <c r="A60" s="12">
        <v>24</v>
      </c>
      <c r="B60" s="12" t="s">
        <v>199</v>
      </c>
      <c r="C60" s="44" t="s">
        <v>199</v>
      </c>
      <c r="D60" s="12" t="s">
        <v>199</v>
      </c>
      <c r="E60" s="12" t="s">
        <v>199</v>
      </c>
      <c r="F60" s="12" t="s">
        <v>199</v>
      </c>
      <c r="G60" s="48" t="s">
        <v>199</v>
      </c>
      <c r="H60" s="12" t="s">
        <v>199</v>
      </c>
      <c r="I60" s="12" t="s">
        <v>199</v>
      </c>
      <c r="J60" s="59" t="s">
        <v>199</v>
      </c>
    </row>
    <row r="61" spans="1:10" s="11" customFormat="1" ht="24.95" customHeight="1" x14ac:dyDescent="0.2">
      <c r="A61" s="12">
        <v>25</v>
      </c>
      <c r="B61" s="12" t="s">
        <v>199</v>
      </c>
      <c r="C61" s="44" t="s">
        <v>199</v>
      </c>
      <c r="D61" s="12" t="s">
        <v>199</v>
      </c>
      <c r="E61" s="12" t="s">
        <v>199</v>
      </c>
      <c r="F61" s="12" t="s">
        <v>199</v>
      </c>
      <c r="G61" s="48" t="s">
        <v>199</v>
      </c>
      <c r="H61" s="12" t="s">
        <v>199</v>
      </c>
      <c r="I61" s="12" t="s">
        <v>199</v>
      </c>
      <c r="J61" s="59" t="s">
        <v>199</v>
      </c>
    </row>
    <row r="62" spans="1:10" s="11" customFormat="1" ht="24.95" customHeight="1" x14ac:dyDescent="0.2">
      <c r="A62" s="12">
        <v>26</v>
      </c>
      <c r="B62" s="12" t="s">
        <v>199</v>
      </c>
      <c r="C62" s="44" t="s">
        <v>199</v>
      </c>
      <c r="D62" s="12" t="s">
        <v>199</v>
      </c>
      <c r="E62" s="12" t="s">
        <v>199</v>
      </c>
      <c r="F62" s="12" t="s">
        <v>199</v>
      </c>
      <c r="G62" s="48" t="s">
        <v>199</v>
      </c>
      <c r="H62" s="12" t="s">
        <v>199</v>
      </c>
      <c r="I62" s="12" t="s">
        <v>199</v>
      </c>
      <c r="J62" s="59" t="s">
        <v>199</v>
      </c>
    </row>
    <row r="63" spans="1:10" s="11" customFormat="1" ht="24.95" customHeight="1" x14ac:dyDescent="0.2">
      <c r="A63" s="12">
        <v>27</v>
      </c>
      <c r="B63" s="12" t="s">
        <v>199</v>
      </c>
      <c r="C63" s="44" t="s">
        <v>199</v>
      </c>
      <c r="D63" s="12" t="s">
        <v>199</v>
      </c>
      <c r="E63" s="12" t="s">
        <v>199</v>
      </c>
      <c r="F63" s="12" t="s">
        <v>199</v>
      </c>
      <c r="G63" s="48" t="s">
        <v>199</v>
      </c>
      <c r="H63" s="12" t="s">
        <v>199</v>
      </c>
      <c r="I63" s="12" t="s">
        <v>199</v>
      </c>
      <c r="J63" s="59" t="s">
        <v>199</v>
      </c>
    </row>
    <row r="64" spans="1:10" s="11" customFormat="1" ht="24.95" customHeight="1" x14ac:dyDescent="0.2">
      <c r="A64" s="12">
        <v>28</v>
      </c>
      <c r="B64" s="12" t="s">
        <v>199</v>
      </c>
      <c r="C64" s="44" t="s">
        <v>199</v>
      </c>
      <c r="D64" s="12" t="s">
        <v>199</v>
      </c>
      <c r="E64" s="12" t="s">
        <v>199</v>
      </c>
      <c r="F64" s="12" t="s">
        <v>199</v>
      </c>
      <c r="G64" s="48" t="s">
        <v>199</v>
      </c>
      <c r="H64" s="12" t="s">
        <v>199</v>
      </c>
      <c r="I64" s="12" t="s">
        <v>199</v>
      </c>
      <c r="J64" s="59" t="s">
        <v>199</v>
      </c>
    </row>
    <row r="65" spans="1:10" s="11" customFormat="1" ht="24.95" customHeight="1" x14ac:dyDescent="0.2">
      <c r="A65" s="12">
        <v>29</v>
      </c>
      <c r="B65" s="12" t="s">
        <v>199</v>
      </c>
      <c r="C65" s="44" t="s">
        <v>199</v>
      </c>
      <c r="D65" s="12" t="s">
        <v>199</v>
      </c>
      <c r="E65" s="12" t="s">
        <v>199</v>
      </c>
      <c r="F65" s="12" t="s">
        <v>199</v>
      </c>
      <c r="G65" s="48" t="s">
        <v>199</v>
      </c>
      <c r="H65" s="12" t="s">
        <v>199</v>
      </c>
      <c r="I65" s="12" t="s">
        <v>199</v>
      </c>
      <c r="J65" s="59" t="s">
        <v>199</v>
      </c>
    </row>
    <row r="66" spans="1:10" s="11" customFormat="1" ht="24.95" customHeight="1" x14ac:dyDescent="0.2">
      <c r="A66" s="12">
        <v>30</v>
      </c>
      <c r="B66" s="12" t="s">
        <v>199</v>
      </c>
      <c r="C66" s="44" t="s">
        <v>199</v>
      </c>
      <c r="D66" s="12" t="s">
        <v>199</v>
      </c>
      <c r="E66" s="12" t="s">
        <v>199</v>
      </c>
      <c r="F66" s="12" t="s">
        <v>199</v>
      </c>
      <c r="G66" s="48" t="s">
        <v>199</v>
      </c>
      <c r="H66" s="12" t="s">
        <v>199</v>
      </c>
      <c r="I66" s="12" t="s">
        <v>199</v>
      </c>
      <c r="J66" s="59" t="s">
        <v>199</v>
      </c>
    </row>
    <row r="67" spans="1:10" ht="72.75" customHeight="1" x14ac:dyDescent="0.2">
      <c r="A67" s="77"/>
      <c r="B67" s="198" t="s">
        <v>252</v>
      </c>
      <c r="C67" s="199"/>
      <c r="D67" s="199"/>
      <c r="E67" s="200"/>
      <c r="F67" s="201" t="s">
        <v>122</v>
      </c>
      <c r="G67" s="202"/>
      <c r="H67" s="202"/>
      <c r="I67" s="202"/>
      <c r="J67" s="203"/>
    </row>
    <row r="68" spans="1:10" ht="27" customHeight="1" x14ac:dyDescent="0.2">
      <c r="A68" s="204" t="s">
        <v>114</v>
      </c>
      <c r="B68" s="206" t="s">
        <v>2</v>
      </c>
      <c r="C68" s="207" t="s">
        <v>23</v>
      </c>
      <c r="D68" s="206" t="s">
        <v>19</v>
      </c>
      <c r="E68" s="209" t="s">
        <v>24</v>
      </c>
      <c r="F68" s="2" t="s">
        <v>16</v>
      </c>
      <c r="G68" s="46"/>
      <c r="H68" s="204" t="s">
        <v>108</v>
      </c>
      <c r="I68" s="204" t="s">
        <v>120</v>
      </c>
      <c r="J68" s="206" t="s">
        <v>25</v>
      </c>
    </row>
    <row r="69" spans="1:10" ht="20.25" customHeight="1" x14ac:dyDescent="0.2">
      <c r="A69" s="205"/>
      <c r="B69" s="205"/>
      <c r="C69" s="208"/>
      <c r="D69" s="205"/>
      <c r="E69" s="210"/>
      <c r="F69" s="6" t="s">
        <v>17</v>
      </c>
      <c r="G69" s="47" t="s">
        <v>18</v>
      </c>
      <c r="H69" s="205"/>
      <c r="I69" s="205"/>
      <c r="J69" s="205"/>
    </row>
    <row r="70" spans="1:10" s="11" customFormat="1" ht="24.95" customHeight="1" x14ac:dyDescent="0.2">
      <c r="A70" s="12">
        <v>1</v>
      </c>
      <c r="B70" s="12">
        <v>32</v>
      </c>
      <c r="C70" s="44" t="s">
        <v>99</v>
      </c>
      <c r="D70" s="12">
        <v>4</v>
      </c>
      <c r="E70" s="12">
        <v>501</v>
      </c>
      <c r="F70" s="12">
        <v>10</v>
      </c>
      <c r="G70" s="48">
        <v>7</v>
      </c>
      <c r="H70" s="12" t="s">
        <v>135</v>
      </c>
      <c r="I70" s="12">
        <v>1</v>
      </c>
      <c r="J70" s="59">
        <v>1</v>
      </c>
    </row>
    <row r="71" spans="1:10" s="11" customFormat="1" ht="24.95" customHeight="1" x14ac:dyDescent="0.2">
      <c r="A71" s="12">
        <v>2</v>
      </c>
      <c r="B71" s="12">
        <v>37</v>
      </c>
      <c r="C71" s="44" t="s">
        <v>107</v>
      </c>
      <c r="D71" s="12">
        <v>10</v>
      </c>
      <c r="E71" s="12">
        <v>471</v>
      </c>
      <c r="F71" s="12">
        <v>9</v>
      </c>
      <c r="G71" s="48">
        <v>13</v>
      </c>
      <c r="H71" s="12" t="s">
        <v>135</v>
      </c>
      <c r="I71" s="12">
        <v>2</v>
      </c>
      <c r="J71" s="59">
        <v>2</v>
      </c>
    </row>
    <row r="72" spans="1:10" s="11" customFormat="1" ht="24.95" customHeight="1" x14ac:dyDescent="0.2">
      <c r="A72" s="12">
        <v>3</v>
      </c>
      <c r="B72" s="12">
        <v>34</v>
      </c>
      <c r="C72" s="44" t="s">
        <v>106</v>
      </c>
      <c r="D72" s="12">
        <v>20</v>
      </c>
      <c r="E72" s="12">
        <v>283</v>
      </c>
      <c r="F72" s="12">
        <v>5</v>
      </c>
      <c r="G72" s="48">
        <v>14.333333333333334</v>
      </c>
      <c r="H72" s="12" t="s">
        <v>135</v>
      </c>
      <c r="I72" s="12">
        <v>3</v>
      </c>
      <c r="J72" s="59">
        <v>3</v>
      </c>
    </row>
    <row r="73" spans="1:10" s="11" customFormat="1" ht="24.95" customHeight="1" x14ac:dyDescent="0.2">
      <c r="A73" s="12">
        <v>4</v>
      </c>
      <c r="B73" s="12">
        <v>35</v>
      </c>
      <c r="C73" s="44" t="s">
        <v>286</v>
      </c>
      <c r="D73" s="12">
        <v>13</v>
      </c>
      <c r="E73" s="12">
        <v>271</v>
      </c>
      <c r="F73" s="12">
        <v>5</v>
      </c>
      <c r="G73" s="48">
        <v>10.333333333333334</v>
      </c>
      <c r="H73" s="12" t="s">
        <v>135</v>
      </c>
      <c r="I73" s="12">
        <v>4</v>
      </c>
      <c r="J73" s="59">
        <v>4</v>
      </c>
    </row>
    <row r="74" spans="1:10" s="11" customFormat="1" ht="24.95" customHeight="1" x14ac:dyDescent="0.2">
      <c r="A74" s="12">
        <v>5</v>
      </c>
      <c r="B74" s="12">
        <v>38</v>
      </c>
      <c r="C74" s="44" t="s">
        <v>162</v>
      </c>
      <c r="D74" s="12">
        <v>14</v>
      </c>
      <c r="E74" s="12">
        <v>233</v>
      </c>
      <c r="F74" s="12">
        <v>4</v>
      </c>
      <c r="G74" s="48">
        <v>13.666666666666666</v>
      </c>
      <c r="H74" s="12" t="s">
        <v>135</v>
      </c>
      <c r="I74" s="12">
        <v>5</v>
      </c>
      <c r="J74" s="59">
        <v>5</v>
      </c>
    </row>
    <row r="75" spans="1:10" s="11" customFormat="1" ht="24.95" customHeight="1" x14ac:dyDescent="0.2">
      <c r="A75" s="12">
        <v>6</v>
      </c>
      <c r="B75" s="12">
        <v>36</v>
      </c>
      <c r="C75" s="44" t="s">
        <v>275</v>
      </c>
      <c r="D75" s="12">
        <v>16</v>
      </c>
      <c r="E75" s="12">
        <v>191</v>
      </c>
      <c r="F75" s="12">
        <v>3</v>
      </c>
      <c r="G75" s="48">
        <v>15.666666666666666</v>
      </c>
      <c r="H75" s="12" t="s">
        <v>135</v>
      </c>
      <c r="I75" s="12">
        <v>6</v>
      </c>
      <c r="J75" s="59">
        <v>6</v>
      </c>
    </row>
    <row r="76" spans="1:10" s="11" customFormat="1" ht="24.95" customHeight="1" x14ac:dyDescent="0.2">
      <c r="A76" s="12">
        <v>7</v>
      </c>
      <c r="B76" s="12">
        <v>41</v>
      </c>
      <c r="C76" s="44" t="s">
        <v>201</v>
      </c>
      <c r="D76" s="12">
        <v>7</v>
      </c>
      <c r="E76" s="12">
        <v>148</v>
      </c>
      <c r="F76" s="12">
        <v>3</v>
      </c>
      <c r="G76" s="48">
        <v>1.3333333333333333</v>
      </c>
      <c r="H76" s="12" t="s">
        <v>135</v>
      </c>
      <c r="I76" s="12">
        <v>7</v>
      </c>
      <c r="J76" s="59">
        <v>7</v>
      </c>
    </row>
    <row r="77" spans="1:10" s="11" customFormat="1" ht="24.95" customHeight="1" x14ac:dyDescent="0.2">
      <c r="A77" s="12">
        <v>8</v>
      </c>
      <c r="B77" s="12">
        <v>40</v>
      </c>
      <c r="C77" s="44" t="s">
        <v>213</v>
      </c>
      <c r="D77" s="12">
        <v>13</v>
      </c>
      <c r="E77" s="12">
        <v>139</v>
      </c>
      <c r="F77" s="12">
        <v>2</v>
      </c>
      <c r="G77" s="48">
        <v>14.333333333333334</v>
      </c>
      <c r="H77" s="12" t="s">
        <v>135</v>
      </c>
      <c r="I77" s="12">
        <v>8</v>
      </c>
      <c r="J77" s="59">
        <v>8</v>
      </c>
    </row>
    <row r="78" spans="1:10" s="11" customFormat="1" ht="24.95" customHeight="1" x14ac:dyDescent="0.2">
      <c r="A78" s="12">
        <v>9</v>
      </c>
      <c r="B78" s="12">
        <v>43</v>
      </c>
      <c r="C78" s="44" t="s">
        <v>280</v>
      </c>
      <c r="D78" s="12">
        <v>8</v>
      </c>
      <c r="E78" s="12">
        <v>120</v>
      </c>
      <c r="F78" s="12">
        <v>2</v>
      </c>
      <c r="G78" s="48">
        <v>8</v>
      </c>
      <c r="H78" s="12" t="s">
        <v>135</v>
      </c>
      <c r="I78" s="12">
        <v>9</v>
      </c>
      <c r="J78" s="59">
        <v>9</v>
      </c>
    </row>
    <row r="79" spans="1:10" s="11" customFormat="1" ht="24.95" customHeight="1" x14ac:dyDescent="0.2">
      <c r="A79" s="12">
        <v>10</v>
      </c>
      <c r="B79" s="12">
        <v>42</v>
      </c>
      <c r="C79" s="44" t="s">
        <v>203</v>
      </c>
      <c r="D79" s="12">
        <v>10</v>
      </c>
      <c r="E79" s="12">
        <v>118</v>
      </c>
      <c r="F79" s="12">
        <v>2</v>
      </c>
      <c r="G79" s="48">
        <v>7.333333333333333</v>
      </c>
      <c r="H79" s="12" t="s">
        <v>135</v>
      </c>
      <c r="I79" s="12">
        <v>10</v>
      </c>
      <c r="J79" s="59">
        <v>10</v>
      </c>
    </row>
    <row r="80" spans="1:10" s="11" customFormat="1" ht="24.95" customHeight="1" x14ac:dyDescent="0.2">
      <c r="A80" s="12">
        <v>11</v>
      </c>
      <c r="B80" s="12">
        <v>39</v>
      </c>
      <c r="C80" s="44" t="s">
        <v>95</v>
      </c>
      <c r="D80" s="12">
        <v>4</v>
      </c>
      <c r="E80" s="12">
        <v>86</v>
      </c>
      <c r="F80" s="12">
        <v>1</v>
      </c>
      <c r="G80" s="48">
        <v>12.666666666666666</v>
      </c>
      <c r="H80" s="12" t="s">
        <v>135</v>
      </c>
      <c r="I80" s="12">
        <v>11</v>
      </c>
      <c r="J80" s="59">
        <v>11</v>
      </c>
    </row>
    <row r="81" spans="1:10" s="11" customFormat="1" ht="24.95" customHeight="1" x14ac:dyDescent="0.2">
      <c r="A81" s="12">
        <v>12</v>
      </c>
      <c r="B81" s="12">
        <v>44</v>
      </c>
      <c r="C81" s="44" t="s">
        <v>204</v>
      </c>
      <c r="D81" s="12">
        <v>2</v>
      </c>
      <c r="E81" s="12">
        <v>49</v>
      </c>
      <c r="F81" s="12">
        <v>1</v>
      </c>
      <c r="G81" s="48">
        <v>0.33333333333333331</v>
      </c>
      <c r="H81" s="12" t="s">
        <v>135</v>
      </c>
      <c r="I81" s="12">
        <v>12</v>
      </c>
      <c r="J81" s="59">
        <v>12</v>
      </c>
    </row>
    <row r="82" spans="1:10" s="11" customFormat="1" ht="24.95" customHeight="1" x14ac:dyDescent="0.2">
      <c r="A82" s="12">
        <v>13</v>
      </c>
      <c r="B82" s="12">
        <v>33</v>
      </c>
      <c r="C82" s="44" t="s">
        <v>165</v>
      </c>
      <c r="D82" s="12">
        <v>2</v>
      </c>
      <c r="E82" s="12">
        <v>21</v>
      </c>
      <c r="F82" s="12">
        <v>0</v>
      </c>
      <c r="G82" s="48">
        <v>7</v>
      </c>
      <c r="H82" s="12" t="s">
        <v>135</v>
      </c>
      <c r="I82" s="12">
        <v>13</v>
      </c>
      <c r="J82" s="59">
        <v>13</v>
      </c>
    </row>
    <row r="83" spans="1:10" s="11" customFormat="1" ht="24.95" customHeight="1" x14ac:dyDescent="0.2">
      <c r="A83" s="12">
        <v>14</v>
      </c>
      <c r="B83" s="12" t="s">
        <v>199</v>
      </c>
      <c r="C83" s="44" t="s">
        <v>199</v>
      </c>
      <c r="D83" s="12" t="s">
        <v>199</v>
      </c>
      <c r="E83" s="12" t="s">
        <v>199</v>
      </c>
      <c r="F83" s="12" t="s">
        <v>199</v>
      </c>
      <c r="G83" s="48" t="s">
        <v>199</v>
      </c>
      <c r="H83" s="12" t="s">
        <v>199</v>
      </c>
      <c r="I83" s="12" t="s">
        <v>199</v>
      </c>
      <c r="J83" s="59" t="s">
        <v>199</v>
      </c>
    </row>
    <row r="84" spans="1:10" s="11" customFormat="1" ht="24.95" customHeight="1" x14ac:dyDescent="0.2">
      <c r="A84" s="12">
        <v>15</v>
      </c>
      <c r="B84" s="12" t="s">
        <v>199</v>
      </c>
      <c r="C84" s="44" t="s">
        <v>199</v>
      </c>
      <c r="D84" s="12" t="s">
        <v>199</v>
      </c>
      <c r="E84" s="12" t="s">
        <v>199</v>
      </c>
      <c r="F84" s="12" t="s">
        <v>199</v>
      </c>
      <c r="G84" s="48" t="s">
        <v>199</v>
      </c>
      <c r="H84" s="12" t="s">
        <v>199</v>
      </c>
      <c r="I84" s="12" t="s">
        <v>199</v>
      </c>
      <c r="J84" s="59" t="s">
        <v>199</v>
      </c>
    </row>
    <row r="85" spans="1:10" s="11" customFormat="1" ht="24.95" customHeight="1" x14ac:dyDescent="0.2">
      <c r="A85" s="12">
        <v>16</v>
      </c>
      <c r="B85" s="12" t="s">
        <v>199</v>
      </c>
      <c r="C85" s="44" t="s">
        <v>199</v>
      </c>
      <c r="D85" s="12" t="s">
        <v>199</v>
      </c>
      <c r="E85" s="12" t="s">
        <v>199</v>
      </c>
      <c r="F85" s="12" t="s">
        <v>199</v>
      </c>
      <c r="G85" s="48" t="s">
        <v>199</v>
      </c>
      <c r="H85" s="12" t="s">
        <v>199</v>
      </c>
      <c r="I85" s="12" t="s">
        <v>199</v>
      </c>
      <c r="J85" s="59" t="s">
        <v>199</v>
      </c>
    </row>
    <row r="86" spans="1:10" s="11" customFormat="1" ht="24.95" customHeight="1" x14ac:dyDescent="0.2">
      <c r="A86" s="12">
        <v>17</v>
      </c>
      <c r="B86" s="12" t="s">
        <v>199</v>
      </c>
      <c r="C86" s="44" t="s">
        <v>199</v>
      </c>
      <c r="D86" s="12" t="s">
        <v>199</v>
      </c>
      <c r="E86" s="12" t="s">
        <v>199</v>
      </c>
      <c r="F86" s="12" t="s">
        <v>199</v>
      </c>
      <c r="G86" s="48" t="s">
        <v>199</v>
      </c>
      <c r="H86" s="12" t="s">
        <v>199</v>
      </c>
      <c r="I86" s="12" t="s">
        <v>199</v>
      </c>
      <c r="J86" s="59" t="s">
        <v>199</v>
      </c>
    </row>
    <row r="87" spans="1:10" s="11" customFormat="1" ht="24.95" customHeight="1" x14ac:dyDescent="0.2">
      <c r="A87" s="12">
        <v>18</v>
      </c>
      <c r="B87" s="12" t="s">
        <v>199</v>
      </c>
      <c r="C87" s="44" t="s">
        <v>199</v>
      </c>
      <c r="D87" s="12" t="s">
        <v>199</v>
      </c>
      <c r="E87" s="12" t="s">
        <v>199</v>
      </c>
      <c r="F87" s="12" t="s">
        <v>199</v>
      </c>
      <c r="G87" s="48" t="s">
        <v>199</v>
      </c>
      <c r="H87" s="12" t="s">
        <v>199</v>
      </c>
      <c r="I87" s="12" t="s">
        <v>199</v>
      </c>
      <c r="J87" s="59" t="s">
        <v>199</v>
      </c>
    </row>
    <row r="88" spans="1:10" s="11" customFormat="1" ht="24.95" customHeight="1" x14ac:dyDescent="0.2">
      <c r="A88" s="12">
        <v>19</v>
      </c>
      <c r="B88" s="12" t="s">
        <v>199</v>
      </c>
      <c r="C88" s="44" t="s">
        <v>199</v>
      </c>
      <c r="D88" s="12" t="s">
        <v>199</v>
      </c>
      <c r="E88" s="12" t="s">
        <v>199</v>
      </c>
      <c r="F88" s="12" t="s">
        <v>199</v>
      </c>
      <c r="G88" s="48" t="s">
        <v>199</v>
      </c>
      <c r="H88" s="12" t="s">
        <v>199</v>
      </c>
      <c r="I88" s="12" t="s">
        <v>199</v>
      </c>
      <c r="J88" s="59" t="s">
        <v>199</v>
      </c>
    </row>
    <row r="89" spans="1:10" s="11" customFormat="1" ht="24.95" customHeight="1" x14ac:dyDescent="0.2">
      <c r="A89" s="12">
        <v>20</v>
      </c>
      <c r="B89" s="12" t="s">
        <v>199</v>
      </c>
      <c r="C89" s="44" t="s">
        <v>199</v>
      </c>
      <c r="D89" s="12" t="s">
        <v>199</v>
      </c>
      <c r="E89" s="12" t="s">
        <v>199</v>
      </c>
      <c r="F89" s="12" t="s">
        <v>199</v>
      </c>
      <c r="G89" s="48" t="s">
        <v>199</v>
      </c>
      <c r="H89" s="12" t="s">
        <v>199</v>
      </c>
      <c r="I89" s="12" t="s">
        <v>199</v>
      </c>
      <c r="J89" s="59" t="s">
        <v>199</v>
      </c>
    </row>
    <row r="90" spans="1:10" s="11" customFormat="1" ht="24.95" customHeight="1" x14ac:dyDescent="0.2">
      <c r="A90" s="12">
        <v>21</v>
      </c>
      <c r="B90" s="12" t="s">
        <v>199</v>
      </c>
      <c r="C90" s="44" t="s">
        <v>199</v>
      </c>
      <c r="D90" s="12" t="s">
        <v>199</v>
      </c>
      <c r="E90" s="12" t="s">
        <v>199</v>
      </c>
      <c r="F90" s="12" t="s">
        <v>199</v>
      </c>
      <c r="G90" s="48" t="s">
        <v>199</v>
      </c>
      <c r="H90" s="12" t="s">
        <v>199</v>
      </c>
      <c r="I90" s="12" t="s">
        <v>199</v>
      </c>
      <c r="J90" s="59" t="s">
        <v>199</v>
      </c>
    </row>
    <row r="91" spans="1:10" s="11" customFormat="1" ht="24.95" customHeight="1" x14ac:dyDescent="0.2">
      <c r="A91" s="12">
        <v>22</v>
      </c>
      <c r="B91" s="12" t="s">
        <v>199</v>
      </c>
      <c r="C91" s="44" t="s">
        <v>199</v>
      </c>
      <c r="D91" s="12" t="s">
        <v>199</v>
      </c>
      <c r="E91" s="12" t="s">
        <v>199</v>
      </c>
      <c r="F91" s="12" t="s">
        <v>199</v>
      </c>
      <c r="G91" s="48" t="s">
        <v>199</v>
      </c>
      <c r="H91" s="12" t="s">
        <v>199</v>
      </c>
      <c r="I91" s="12" t="s">
        <v>199</v>
      </c>
      <c r="J91" s="59" t="s">
        <v>199</v>
      </c>
    </row>
    <row r="92" spans="1:10" s="11" customFormat="1" ht="24.95" customHeight="1" x14ac:dyDescent="0.2">
      <c r="A92" s="12">
        <v>23</v>
      </c>
      <c r="B92" s="12" t="s">
        <v>199</v>
      </c>
      <c r="C92" s="44" t="s">
        <v>199</v>
      </c>
      <c r="D92" s="12" t="s">
        <v>199</v>
      </c>
      <c r="E92" s="12" t="s">
        <v>199</v>
      </c>
      <c r="F92" s="12" t="s">
        <v>199</v>
      </c>
      <c r="G92" s="48" t="s">
        <v>199</v>
      </c>
      <c r="H92" s="12" t="s">
        <v>199</v>
      </c>
      <c r="I92" s="12" t="s">
        <v>199</v>
      </c>
      <c r="J92" s="59" t="s">
        <v>199</v>
      </c>
    </row>
    <row r="93" spans="1:10" s="11" customFormat="1" ht="24.95" customHeight="1" x14ac:dyDescent="0.2">
      <c r="A93" s="12">
        <v>24</v>
      </c>
      <c r="B93" s="12" t="s">
        <v>199</v>
      </c>
      <c r="C93" s="44" t="s">
        <v>199</v>
      </c>
      <c r="D93" s="12" t="s">
        <v>199</v>
      </c>
      <c r="E93" s="12" t="s">
        <v>199</v>
      </c>
      <c r="F93" s="12" t="s">
        <v>199</v>
      </c>
      <c r="G93" s="48" t="s">
        <v>199</v>
      </c>
      <c r="H93" s="12" t="s">
        <v>199</v>
      </c>
      <c r="I93" s="12" t="s">
        <v>199</v>
      </c>
      <c r="J93" s="59" t="s">
        <v>199</v>
      </c>
    </row>
    <row r="94" spans="1:10" s="11" customFormat="1" ht="24.95" customHeight="1" x14ac:dyDescent="0.2">
      <c r="A94" s="12">
        <v>25</v>
      </c>
      <c r="B94" s="12" t="s">
        <v>199</v>
      </c>
      <c r="C94" s="44" t="s">
        <v>199</v>
      </c>
      <c r="D94" s="12" t="s">
        <v>199</v>
      </c>
      <c r="E94" s="12" t="s">
        <v>199</v>
      </c>
      <c r="F94" s="12" t="s">
        <v>199</v>
      </c>
      <c r="G94" s="48" t="s">
        <v>199</v>
      </c>
      <c r="H94" s="12" t="s">
        <v>199</v>
      </c>
      <c r="I94" s="12" t="s">
        <v>199</v>
      </c>
      <c r="J94" s="59" t="s">
        <v>199</v>
      </c>
    </row>
    <row r="95" spans="1:10" s="11" customFormat="1" ht="24.95" customHeight="1" x14ac:dyDescent="0.2">
      <c r="A95" s="12">
        <v>26</v>
      </c>
      <c r="B95" s="12" t="s">
        <v>199</v>
      </c>
      <c r="C95" s="44" t="s">
        <v>199</v>
      </c>
      <c r="D95" s="12" t="s">
        <v>199</v>
      </c>
      <c r="E95" s="12" t="s">
        <v>199</v>
      </c>
      <c r="F95" s="12" t="s">
        <v>199</v>
      </c>
      <c r="G95" s="48" t="s">
        <v>199</v>
      </c>
      <c r="H95" s="12" t="s">
        <v>199</v>
      </c>
      <c r="I95" s="12" t="s">
        <v>199</v>
      </c>
      <c r="J95" s="59" t="s">
        <v>199</v>
      </c>
    </row>
    <row r="96" spans="1:10" s="11" customFormat="1" ht="24.95" customHeight="1" x14ac:dyDescent="0.2">
      <c r="A96" s="12">
        <v>27</v>
      </c>
      <c r="B96" s="12" t="s">
        <v>199</v>
      </c>
      <c r="C96" s="44" t="s">
        <v>199</v>
      </c>
      <c r="D96" s="12" t="s">
        <v>199</v>
      </c>
      <c r="E96" s="12" t="s">
        <v>199</v>
      </c>
      <c r="F96" s="12" t="s">
        <v>199</v>
      </c>
      <c r="G96" s="48" t="s">
        <v>199</v>
      </c>
      <c r="H96" s="12" t="s">
        <v>199</v>
      </c>
      <c r="I96" s="12" t="s">
        <v>199</v>
      </c>
      <c r="J96" s="59" t="s">
        <v>199</v>
      </c>
    </row>
    <row r="97" spans="1:10" s="11" customFormat="1" ht="24.95" customHeight="1" x14ac:dyDescent="0.2">
      <c r="A97" s="12">
        <v>28</v>
      </c>
      <c r="B97" s="12" t="s">
        <v>199</v>
      </c>
      <c r="C97" s="44" t="s">
        <v>199</v>
      </c>
      <c r="D97" s="12" t="s">
        <v>199</v>
      </c>
      <c r="E97" s="12" t="s">
        <v>199</v>
      </c>
      <c r="F97" s="12" t="s">
        <v>199</v>
      </c>
      <c r="G97" s="48" t="s">
        <v>199</v>
      </c>
      <c r="H97" s="12" t="s">
        <v>199</v>
      </c>
      <c r="I97" s="12" t="s">
        <v>199</v>
      </c>
      <c r="J97" s="59" t="s">
        <v>199</v>
      </c>
    </row>
    <row r="98" spans="1:10" s="11" customFormat="1" ht="24.95" customHeight="1" x14ac:dyDescent="0.2">
      <c r="A98" s="12">
        <v>29</v>
      </c>
      <c r="B98" s="12" t="s">
        <v>199</v>
      </c>
      <c r="C98" s="44" t="s">
        <v>199</v>
      </c>
      <c r="D98" s="12" t="s">
        <v>199</v>
      </c>
      <c r="E98" s="12" t="s">
        <v>199</v>
      </c>
      <c r="F98" s="12" t="s">
        <v>199</v>
      </c>
      <c r="G98" s="48" t="s">
        <v>199</v>
      </c>
      <c r="H98" s="12" t="s">
        <v>199</v>
      </c>
      <c r="I98" s="12" t="s">
        <v>199</v>
      </c>
      <c r="J98" s="59" t="s">
        <v>199</v>
      </c>
    </row>
    <row r="99" spans="1:10" s="11" customFormat="1" ht="24.95" customHeight="1" x14ac:dyDescent="0.2">
      <c r="A99" s="12">
        <v>30</v>
      </c>
      <c r="B99" s="12" t="s">
        <v>199</v>
      </c>
      <c r="C99" s="44" t="s">
        <v>199</v>
      </c>
      <c r="D99" s="12" t="s">
        <v>199</v>
      </c>
      <c r="E99" s="12" t="s">
        <v>199</v>
      </c>
      <c r="F99" s="12" t="s">
        <v>199</v>
      </c>
      <c r="G99" s="48" t="s">
        <v>199</v>
      </c>
      <c r="H99" s="12" t="s">
        <v>199</v>
      </c>
      <c r="I99" s="12" t="s">
        <v>199</v>
      </c>
      <c r="J99" s="59" t="s">
        <v>199</v>
      </c>
    </row>
    <row r="100" spans="1:10" ht="72.75" customHeight="1" x14ac:dyDescent="0.2">
      <c r="A100" s="77"/>
      <c r="B100" s="198" t="s">
        <v>252</v>
      </c>
      <c r="C100" s="199"/>
      <c r="D100" s="199"/>
      <c r="E100" s="200"/>
      <c r="F100" s="201" t="s">
        <v>123</v>
      </c>
      <c r="G100" s="202"/>
      <c r="H100" s="202"/>
      <c r="I100" s="202"/>
      <c r="J100" s="203"/>
    </row>
    <row r="101" spans="1:10" ht="27" customHeight="1" x14ac:dyDescent="0.2">
      <c r="A101" s="204" t="s">
        <v>114</v>
      </c>
      <c r="B101" s="206" t="s">
        <v>2</v>
      </c>
      <c r="C101" s="207" t="s">
        <v>23</v>
      </c>
      <c r="D101" s="206" t="s">
        <v>19</v>
      </c>
      <c r="E101" s="209" t="s">
        <v>24</v>
      </c>
      <c r="F101" s="2" t="s">
        <v>16</v>
      </c>
      <c r="G101" s="46"/>
      <c r="H101" s="204" t="s">
        <v>108</v>
      </c>
      <c r="I101" s="204" t="s">
        <v>120</v>
      </c>
      <c r="J101" s="206" t="s">
        <v>25</v>
      </c>
    </row>
    <row r="102" spans="1:10" ht="20.25" customHeight="1" x14ac:dyDescent="0.2">
      <c r="A102" s="205"/>
      <c r="B102" s="205"/>
      <c r="C102" s="208"/>
      <c r="D102" s="205"/>
      <c r="E102" s="210"/>
      <c r="F102" s="6" t="s">
        <v>17</v>
      </c>
      <c r="G102" s="47" t="s">
        <v>18</v>
      </c>
      <c r="H102" s="205"/>
      <c r="I102" s="205"/>
      <c r="J102" s="205"/>
    </row>
    <row r="103" spans="1:10" s="11" customFormat="1" ht="24.95" customHeight="1" x14ac:dyDescent="0.2">
      <c r="A103" s="12">
        <v>1</v>
      </c>
      <c r="B103" s="12">
        <v>56</v>
      </c>
      <c r="C103" s="44" t="s">
        <v>152</v>
      </c>
      <c r="D103" s="12">
        <v>8</v>
      </c>
      <c r="E103" s="12">
        <v>232</v>
      </c>
      <c r="F103" s="12">
        <v>4</v>
      </c>
      <c r="G103" s="48">
        <v>13.333333333333334</v>
      </c>
      <c r="H103" s="12" t="s">
        <v>135</v>
      </c>
      <c r="I103" s="12">
        <v>1</v>
      </c>
      <c r="J103" s="59">
        <v>1</v>
      </c>
    </row>
    <row r="104" spans="1:10" s="11" customFormat="1" ht="24.95" customHeight="1" x14ac:dyDescent="0.2">
      <c r="A104" s="12">
        <v>2</v>
      </c>
      <c r="B104" s="12">
        <v>51</v>
      </c>
      <c r="C104" s="44" t="s">
        <v>134</v>
      </c>
      <c r="D104" s="12">
        <v>3</v>
      </c>
      <c r="E104" s="12">
        <v>211</v>
      </c>
      <c r="F104" s="12">
        <v>4</v>
      </c>
      <c r="G104" s="48">
        <v>6.333333333333333</v>
      </c>
      <c r="H104" s="12" t="s">
        <v>135</v>
      </c>
      <c r="I104" s="12">
        <v>2</v>
      </c>
      <c r="J104" s="59">
        <v>2</v>
      </c>
    </row>
    <row r="105" spans="1:10" s="11" customFormat="1" ht="24.95" customHeight="1" x14ac:dyDescent="0.2">
      <c r="A105" s="12">
        <v>3</v>
      </c>
      <c r="B105" s="12">
        <v>49</v>
      </c>
      <c r="C105" s="44" t="s">
        <v>293</v>
      </c>
      <c r="D105" s="12">
        <v>6</v>
      </c>
      <c r="E105" s="12">
        <v>176</v>
      </c>
      <c r="F105" s="12">
        <v>3</v>
      </c>
      <c r="G105" s="48">
        <v>10.666666666666666</v>
      </c>
      <c r="H105" s="12" t="s">
        <v>135</v>
      </c>
      <c r="I105" s="12">
        <v>3</v>
      </c>
      <c r="J105" s="59">
        <v>3</v>
      </c>
    </row>
    <row r="106" spans="1:10" s="11" customFormat="1" ht="24.95" customHeight="1" x14ac:dyDescent="0.2">
      <c r="A106" s="12">
        <v>4</v>
      </c>
      <c r="B106" s="12">
        <v>59</v>
      </c>
      <c r="C106" s="44" t="s">
        <v>182</v>
      </c>
      <c r="D106" s="12">
        <v>8</v>
      </c>
      <c r="E106" s="12">
        <v>169</v>
      </c>
      <c r="F106" s="12">
        <v>3</v>
      </c>
      <c r="G106" s="48">
        <v>8.3333333333333339</v>
      </c>
      <c r="H106" s="12" t="s">
        <v>135</v>
      </c>
      <c r="I106" s="12">
        <v>4</v>
      </c>
      <c r="J106" s="59">
        <v>4</v>
      </c>
    </row>
    <row r="107" spans="1:10" s="11" customFormat="1" ht="24.95" customHeight="1" x14ac:dyDescent="0.2">
      <c r="A107" s="12">
        <v>5</v>
      </c>
      <c r="B107" s="12">
        <v>58</v>
      </c>
      <c r="C107" s="44" t="s">
        <v>272</v>
      </c>
      <c r="D107" s="12">
        <v>9</v>
      </c>
      <c r="E107" s="12">
        <v>120</v>
      </c>
      <c r="F107" s="12">
        <v>2</v>
      </c>
      <c r="G107" s="48">
        <v>8</v>
      </c>
      <c r="H107" s="12" t="s">
        <v>135</v>
      </c>
      <c r="I107" s="12">
        <v>5</v>
      </c>
      <c r="J107" s="59">
        <v>5</v>
      </c>
    </row>
    <row r="108" spans="1:10" s="11" customFormat="1" ht="24.95" customHeight="1" x14ac:dyDescent="0.2">
      <c r="A108" s="12">
        <v>6</v>
      </c>
      <c r="B108" s="12">
        <v>50</v>
      </c>
      <c r="C108" s="44" t="s">
        <v>282</v>
      </c>
      <c r="D108" s="12">
        <v>8</v>
      </c>
      <c r="E108" s="12">
        <v>96</v>
      </c>
      <c r="F108" s="12">
        <v>2</v>
      </c>
      <c r="G108" s="48">
        <v>0</v>
      </c>
      <c r="H108" s="12" t="s">
        <v>135</v>
      </c>
      <c r="I108" s="12">
        <v>6</v>
      </c>
      <c r="J108" s="59">
        <v>6</v>
      </c>
    </row>
    <row r="109" spans="1:10" s="11" customFormat="1" ht="24.95" customHeight="1" x14ac:dyDescent="0.2">
      <c r="A109" s="12">
        <v>7</v>
      </c>
      <c r="B109" s="12">
        <v>54</v>
      </c>
      <c r="C109" s="44" t="s">
        <v>278</v>
      </c>
      <c r="D109" s="12">
        <v>6</v>
      </c>
      <c r="E109" s="12">
        <v>71</v>
      </c>
      <c r="F109" s="12">
        <v>1</v>
      </c>
      <c r="G109" s="48">
        <v>7.666666666666667</v>
      </c>
      <c r="H109" s="12" t="s">
        <v>135</v>
      </c>
      <c r="I109" s="12">
        <v>7</v>
      </c>
      <c r="J109" s="59">
        <v>7</v>
      </c>
    </row>
    <row r="110" spans="1:10" s="11" customFormat="1" ht="24.95" customHeight="1" x14ac:dyDescent="0.2">
      <c r="A110" s="12">
        <v>8</v>
      </c>
      <c r="B110" s="12">
        <v>55</v>
      </c>
      <c r="C110" s="44" t="s">
        <v>273</v>
      </c>
      <c r="D110" s="12">
        <v>2</v>
      </c>
      <c r="E110" s="12">
        <v>43</v>
      </c>
      <c r="F110" s="12">
        <v>0</v>
      </c>
      <c r="G110" s="48">
        <v>14.333333333333334</v>
      </c>
      <c r="H110" s="12" t="s">
        <v>135</v>
      </c>
      <c r="I110" s="12">
        <v>8</v>
      </c>
      <c r="J110" s="59">
        <v>8</v>
      </c>
    </row>
    <row r="111" spans="1:10" s="11" customFormat="1" ht="24.95" customHeight="1" x14ac:dyDescent="0.2">
      <c r="A111" s="12">
        <v>9</v>
      </c>
      <c r="B111" s="12">
        <v>57</v>
      </c>
      <c r="C111" s="44" t="s">
        <v>237</v>
      </c>
      <c r="D111" s="12">
        <v>1</v>
      </c>
      <c r="E111" s="12">
        <v>40</v>
      </c>
      <c r="F111" s="12">
        <v>0</v>
      </c>
      <c r="G111" s="48">
        <v>13.333333333333334</v>
      </c>
      <c r="H111" s="12" t="s">
        <v>135</v>
      </c>
      <c r="I111" s="12">
        <v>9</v>
      </c>
      <c r="J111" s="59">
        <v>9</v>
      </c>
    </row>
    <row r="112" spans="1:10" s="11" customFormat="1" ht="24.95" customHeight="1" x14ac:dyDescent="0.2">
      <c r="A112" s="12">
        <v>10</v>
      </c>
      <c r="B112" s="12">
        <v>60</v>
      </c>
      <c r="C112" s="44" t="s">
        <v>150</v>
      </c>
      <c r="D112" s="12">
        <v>2</v>
      </c>
      <c r="E112" s="12">
        <v>38</v>
      </c>
      <c r="F112" s="12">
        <v>0</v>
      </c>
      <c r="G112" s="48">
        <v>12.666666666666666</v>
      </c>
      <c r="H112" s="12" t="s">
        <v>135</v>
      </c>
      <c r="I112" s="12">
        <v>10</v>
      </c>
      <c r="J112" s="59">
        <v>10</v>
      </c>
    </row>
    <row r="113" spans="1:10" s="11" customFormat="1" ht="24.95" customHeight="1" x14ac:dyDescent="0.2">
      <c r="A113" s="12">
        <v>11</v>
      </c>
      <c r="B113" s="12">
        <v>47</v>
      </c>
      <c r="C113" s="44" t="s">
        <v>168</v>
      </c>
      <c r="D113" s="12">
        <v>3</v>
      </c>
      <c r="E113" s="12">
        <v>21</v>
      </c>
      <c r="F113" s="12">
        <v>0</v>
      </c>
      <c r="G113" s="48">
        <v>7</v>
      </c>
      <c r="H113" s="12" t="s">
        <v>135</v>
      </c>
      <c r="I113" s="12">
        <v>11</v>
      </c>
      <c r="J113" s="59">
        <v>11</v>
      </c>
    </row>
    <row r="114" spans="1:10" s="11" customFormat="1" ht="24.95" customHeight="1" x14ac:dyDescent="0.2">
      <c r="A114" s="12">
        <v>12</v>
      </c>
      <c r="B114" s="12">
        <v>53</v>
      </c>
      <c r="C114" s="44" t="s">
        <v>269</v>
      </c>
      <c r="D114" s="12">
        <v>1</v>
      </c>
      <c r="E114" s="12">
        <v>5</v>
      </c>
      <c r="F114" s="12">
        <v>0</v>
      </c>
      <c r="G114" s="48">
        <v>1.6666666666666667</v>
      </c>
      <c r="H114" s="12" t="s">
        <v>135</v>
      </c>
      <c r="I114" s="12">
        <v>12</v>
      </c>
      <c r="J114" s="59">
        <v>12</v>
      </c>
    </row>
    <row r="115" spans="1:10" s="11" customFormat="1" ht="24.95" customHeight="1" x14ac:dyDescent="0.2">
      <c r="A115" s="12">
        <v>13</v>
      </c>
      <c r="B115" s="12">
        <v>46</v>
      </c>
      <c r="C115" s="44" t="s">
        <v>154</v>
      </c>
      <c r="D115" s="12">
        <v>0</v>
      </c>
      <c r="E115" s="12">
        <v>0</v>
      </c>
      <c r="F115" s="12">
        <v>0</v>
      </c>
      <c r="G115" s="48">
        <v>0</v>
      </c>
      <c r="H115" s="12" t="s">
        <v>135</v>
      </c>
      <c r="I115" s="12">
        <v>15</v>
      </c>
      <c r="J115" s="59">
        <v>15</v>
      </c>
    </row>
    <row r="116" spans="1:10" s="11" customFormat="1" ht="24.95" customHeight="1" x14ac:dyDescent="0.2">
      <c r="A116" s="12">
        <v>14</v>
      </c>
      <c r="B116" s="12" t="s">
        <v>199</v>
      </c>
      <c r="C116" s="44" t="s">
        <v>199</v>
      </c>
      <c r="D116" s="12" t="s">
        <v>199</v>
      </c>
      <c r="E116" s="12" t="s">
        <v>199</v>
      </c>
      <c r="F116" s="12" t="s">
        <v>199</v>
      </c>
      <c r="G116" s="48" t="s">
        <v>199</v>
      </c>
      <c r="H116" s="12" t="s">
        <v>199</v>
      </c>
      <c r="I116" s="12" t="s">
        <v>199</v>
      </c>
      <c r="J116" s="59" t="s">
        <v>199</v>
      </c>
    </row>
    <row r="117" spans="1:10" s="11" customFormat="1" ht="24.95" customHeight="1" x14ac:dyDescent="0.2">
      <c r="A117" s="12">
        <v>15</v>
      </c>
      <c r="B117" s="12" t="s">
        <v>199</v>
      </c>
      <c r="C117" s="44" t="s">
        <v>199</v>
      </c>
      <c r="D117" s="12" t="s">
        <v>199</v>
      </c>
      <c r="E117" s="12" t="s">
        <v>199</v>
      </c>
      <c r="F117" s="12" t="s">
        <v>199</v>
      </c>
      <c r="G117" s="48" t="s">
        <v>199</v>
      </c>
      <c r="H117" s="12" t="s">
        <v>199</v>
      </c>
      <c r="I117" s="12" t="s">
        <v>199</v>
      </c>
      <c r="J117" s="59" t="s">
        <v>199</v>
      </c>
    </row>
    <row r="118" spans="1:10" s="11" customFormat="1" ht="24.95" customHeight="1" x14ac:dyDescent="0.2">
      <c r="A118" s="12">
        <v>16</v>
      </c>
      <c r="B118" s="12" t="s">
        <v>199</v>
      </c>
      <c r="C118" s="44" t="s">
        <v>199</v>
      </c>
      <c r="D118" s="12" t="s">
        <v>199</v>
      </c>
      <c r="E118" s="12" t="s">
        <v>199</v>
      </c>
      <c r="F118" s="12" t="s">
        <v>199</v>
      </c>
      <c r="G118" s="48" t="s">
        <v>199</v>
      </c>
      <c r="H118" s="12" t="s">
        <v>199</v>
      </c>
      <c r="I118" s="12" t="s">
        <v>199</v>
      </c>
      <c r="J118" s="59" t="s">
        <v>199</v>
      </c>
    </row>
    <row r="119" spans="1:10" s="11" customFormat="1" ht="24.95" customHeight="1" x14ac:dyDescent="0.2">
      <c r="A119" s="12">
        <v>17</v>
      </c>
      <c r="B119" s="12" t="s">
        <v>199</v>
      </c>
      <c r="C119" s="44" t="s">
        <v>199</v>
      </c>
      <c r="D119" s="12" t="s">
        <v>199</v>
      </c>
      <c r="E119" s="12" t="s">
        <v>199</v>
      </c>
      <c r="F119" s="12" t="s">
        <v>199</v>
      </c>
      <c r="G119" s="48" t="s">
        <v>199</v>
      </c>
      <c r="H119" s="12" t="s">
        <v>199</v>
      </c>
      <c r="I119" s="12" t="s">
        <v>199</v>
      </c>
      <c r="J119" s="59" t="s">
        <v>199</v>
      </c>
    </row>
    <row r="120" spans="1:10" s="11" customFormat="1" ht="24.95" customHeight="1" x14ac:dyDescent="0.2">
      <c r="A120" s="12">
        <v>18</v>
      </c>
      <c r="B120" s="12" t="s">
        <v>199</v>
      </c>
      <c r="C120" s="44" t="s">
        <v>199</v>
      </c>
      <c r="D120" s="12" t="s">
        <v>199</v>
      </c>
      <c r="E120" s="12" t="s">
        <v>199</v>
      </c>
      <c r="F120" s="12" t="s">
        <v>199</v>
      </c>
      <c r="G120" s="48" t="s">
        <v>199</v>
      </c>
      <c r="H120" s="12" t="s">
        <v>199</v>
      </c>
      <c r="I120" s="12" t="s">
        <v>199</v>
      </c>
      <c r="J120" s="59" t="s">
        <v>199</v>
      </c>
    </row>
    <row r="121" spans="1:10" s="11" customFormat="1" ht="24.95" customHeight="1" x14ac:dyDescent="0.2">
      <c r="A121" s="12">
        <v>19</v>
      </c>
      <c r="B121" s="12" t="s">
        <v>199</v>
      </c>
      <c r="C121" s="44" t="s">
        <v>199</v>
      </c>
      <c r="D121" s="12" t="s">
        <v>199</v>
      </c>
      <c r="E121" s="12" t="s">
        <v>199</v>
      </c>
      <c r="F121" s="12" t="s">
        <v>199</v>
      </c>
      <c r="G121" s="48" t="s">
        <v>199</v>
      </c>
      <c r="H121" s="12" t="s">
        <v>199</v>
      </c>
      <c r="I121" s="12" t="s">
        <v>199</v>
      </c>
      <c r="J121" s="59" t="s">
        <v>199</v>
      </c>
    </row>
    <row r="122" spans="1:10" s="11" customFormat="1" ht="24.95" customHeight="1" x14ac:dyDescent="0.2">
      <c r="A122" s="12">
        <v>20</v>
      </c>
      <c r="B122" s="12" t="s">
        <v>199</v>
      </c>
      <c r="C122" s="44" t="s">
        <v>199</v>
      </c>
      <c r="D122" s="12" t="s">
        <v>199</v>
      </c>
      <c r="E122" s="12" t="s">
        <v>199</v>
      </c>
      <c r="F122" s="12" t="s">
        <v>199</v>
      </c>
      <c r="G122" s="48" t="s">
        <v>199</v>
      </c>
      <c r="H122" s="12" t="s">
        <v>199</v>
      </c>
      <c r="I122" s="12" t="s">
        <v>199</v>
      </c>
      <c r="J122" s="59" t="s">
        <v>199</v>
      </c>
    </row>
    <row r="123" spans="1:10" s="11" customFormat="1" ht="24.95" customHeight="1" x14ac:dyDescent="0.2">
      <c r="A123" s="12">
        <v>21</v>
      </c>
      <c r="B123" s="12" t="s">
        <v>199</v>
      </c>
      <c r="C123" s="44" t="s">
        <v>199</v>
      </c>
      <c r="D123" s="12" t="s">
        <v>199</v>
      </c>
      <c r="E123" s="12" t="s">
        <v>199</v>
      </c>
      <c r="F123" s="12" t="s">
        <v>199</v>
      </c>
      <c r="G123" s="48" t="s">
        <v>199</v>
      </c>
      <c r="H123" s="12" t="s">
        <v>199</v>
      </c>
      <c r="I123" s="12" t="s">
        <v>199</v>
      </c>
      <c r="J123" s="59" t="s">
        <v>199</v>
      </c>
    </row>
    <row r="124" spans="1:10" s="11" customFormat="1" ht="24.95" customHeight="1" x14ac:dyDescent="0.2">
      <c r="A124" s="12">
        <v>22</v>
      </c>
      <c r="B124" s="12" t="s">
        <v>199</v>
      </c>
      <c r="C124" s="44" t="s">
        <v>199</v>
      </c>
      <c r="D124" s="12" t="s">
        <v>199</v>
      </c>
      <c r="E124" s="12" t="s">
        <v>199</v>
      </c>
      <c r="F124" s="12" t="s">
        <v>199</v>
      </c>
      <c r="G124" s="48" t="s">
        <v>199</v>
      </c>
      <c r="H124" s="12" t="s">
        <v>199</v>
      </c>
      <c r="I124" s="12" t="s">
        <v>199</v>
      </c>
      <c r="J124" s="59" t="s">
        <v>199</v>
      </c>
    </row>
    <row r="125" spans="1:10" s="11" customFormat="1" ht="24.95" customHeight="1" x14ac:dyDescent="0.2">
      <c r="A125" s="12">
        <v>23</v>
      </c>
      <c r="B125" s="12" t="s">
        <v>199</v>
      </c>
      <c r="C125" s="44" t="s">
        <v>199</v>
      </c>
      <c r="D125" s="12" t="s">
        <v>199</v>
      </c>
      <c r="E125" s="12" t="s">
        <v>199</v>
      </c>
      <c r="F125" s="12" t="s">
        <v>199</v>
      </c>
      <c r="G125" s="48" t="s">
        <v>199</v>
      </c>
      <c r="H125" s="12" t="s">
        <v>199</v>
      </c>
      <c r="I125" s="12" t="s">
        <v>199</v>
      </c>
      <c r="J125" s="59" t="s">
        <v>199</v>
      </c>
    </row>
    <row r="126" spans="1:10" s="11" customFormat="1" ht="24.95" customHeight="1" x14ac:dyDescent="0.2">
      <c r="A126" s="12">
        <v>24</v>
      </c>
      <c r="B126" s="12" t="s">
        <v>199</v>
      </c>
      <c r="C126" s="44" t="s">
        <v>199</v>
      </c>
      <c r="D126" s="12" t="s">
        <v>199</v>
      </c>
      <c r="E126" s="12" t="s">
        <v>199</v>
      </c>
      <c r="F126" s="12" t="s">
        <v>199</v>
      </c>
      <c r="G126" s="48" t="s">
        <v>199</v>
      </c>
      <c r="H126" s="12" t="s">
        <v>199</v>
      </c>
      <c r="I126" s="12" t="s">
        <v>199</v>
      </c>
      <c r="J126" s="59" t="s">
        <v>199</v>
      </c>
    </row>
    <row r="127" spans="1:10" s="11" customFormat="1" ht="24.95" customHeight="1" x14ac:dyDescent="0.2">
      <c r="A127" s="12">
        <v>25</v>
      </c>
      <c r="B127" s="12" t="s">
        <v>199</v>
      </c>
      <c r="C127" s="44" t="s">
        <v>199</v>
      </c>
      <c r="D127" s="12" t="s">
        <v>199</v>
      </c>
      <c r="E127" s="12" t="s">
        <v>199</v>
      </c>
      <c r="F127" s="12" t="s">
        <v>199</v>
      </c>
      <c r="G127" s="48" t="s">
        <v>199</v>
      </c>
      <c r="H127" s="12" t="s">
        <v>199</v>
      </c>
      <c r="I127" s="12" t="s">
        <v>199</v>
      </c>
      <c r="J127" s="59" t="s">
        <v>199</v>
      </c>
    </row>
    <row r="128" spans="1:10" s="11" customFormat="1" ht="24.95" customHeight="1" x14ac:dyDescent="0.2">
      <c r="A128" s="12">
        <v>26</v>
      </c>
      <c r="B128" s="12" t="s">
        <v>199</v>
      </c>
      <c r="C128" s="44" t="s">
        <v>199</v>
      </c>
      <c r="D128" s="12" t="s">
        <v>199</v>
      </c>
      <c r="E128" s="12" t="s">
        <v>199</v>
      </c>
      <c r="F128" s="12" t="s">
        <v>199</v>
      </c>
      <c r="G128" s="48" t="s">
        <v>199</v>
      </c>
      <c r="H128" s="12" t="s">
        <v>199</v>
      </c>
      <c r="I128" s="12" t="s">
        <v>199</v>
      </c>
      <c r="J128" s="59" t="s">
        <v>199</v>
      </c>
    </row>
    <row r="129" spans="1:10" s="11" customFormat="1" ht="24.95" customHeight="1" x14ac:dyDescent="0.2">
      <c r="A129" s="12">
        <v>27</v>
      </c>
      <c r="B129" s="12" t="s">
        <v>199</v>
      </c>
      <c r="C129" s="44" t="s">
        <v>199</v>
      </c>
      <c r="D129" s="12" t="s">
        <v>199</v>
      </c>
      <c r="E129" s="12" t="s">
        <v>199</v>
      </c>
      <c r="F129" s="12" t="s">
        <v>199</v>
      </c>
      <c r="G129" s="48" t="s">
        <v>199</v>
      </c>
      <c r="H129" s="12" t="s">
        <v>199</v>
      </c>
      <c r="I129" s="12" t="s">
        <v>199</v>
      </c>
      <c r="J129" s="59" t="s">
        <v>199</v>
      </c>
    </row>
    <row r="130" spans="1:10" s="11" customFormat="1" ht="24.95" customHeight="1" x14ac:dyDescent="0.2">
      <c r="A130" s="12">
        <v>28</v>
      </c>
      <c r="B130" s="12" t="s">
        <v>199</v>
      </c>
      <c r="C130" s="44" t="s">
        <v>199</v>
      </c>
      <c r="D130" s="12" t="s">
        <v>199</v>
      </c>
      <c r="E130" s="12" t="s">
        <v>199</v>
      </c>
      <c r="F130" s="12" t="s">
        <v>199</v>
      </c>
      <c r="G130" s="48" t="s">
        <v>199</v>
      </c>
      <c r="H130" s="12" t="s">
        <v>199</v>
      </c>
      <c r="I130" s="12" t="s">
        <v>199</v>
      </c>
      <c r="J130" s="59" t="s">
        <v>199</v>
      </c>
    </row>
    <row r="131" spans="1:10" s="11" customFormat="1" ht="24.95" customHeight="1" x14ac:dyDescent="0.2">
      <c r="A131" s="12">
        <v>29</v>
      </c>
      <c r="B131" s="12" t="s">
        <v>199</v>
      </c>
      <c r="C131" s="44" t="s">
        <v>199</v>
      </c>
      <c r="D131" s="12" t="s">
        <v>199</v>
      </c>
      <c r="E131" s="12" t="s">
        <v>199</v>
      </c>
      <c r="F131" s="12" t="s">
        <v>199</v>
      </c>
      <c r="G131" s="48" t="s">
        <v>199</v>
      </c>
      <c r="H131" s="12" t="s">
        <v>199</v>
      </c>
      <c r="I131" s="12" t="s">
        <v>199</v>
      </c>
      <c r="J131" s="59" t="s">
        <v>199</v>
      </c>
    </row>
    <row r="132" spans="1:10" s="11" customFormat="1" ht="24.95" customHeight="1" x14ac:dyDescent="0.2">
      <c r="A132" s="12">
        <v>30</v>
      </c>
      <c r="B132" s="12" t="s">
        <v>199</v>
      </c>
      <c r="C132" s="44" t="s">
        <v>199</v>
      </c>
      <c r="D132" s="12" t="s">
        <v>199</v>
      </c>
      <c r="E132" s="12" t="s">
        <v>199</v>
      </c>
      <c r="F132" s="12" t="s">
        <v>199</v>
      </c>
      <c r="G132" s="48" t="s">
        <v>199</v>
      </c>
      <c r="H132" s="12" t="s">
        <v>199</v>
      </c>
      <c r="I132" s="12" t="s">
        <v>199</v>
      </c>
      <c r="J132" s="59" t="s">
        <v>199</v>
      </c>
    </row>
    <row r="133" spans="1:10" ht="72.75" customHeight="1" x14ac:dyDescent="0.2">
      <c r="A133" s="77"/>
      <c r="B133" s="198" t="s">
        <v>252</v>
      </c>
      <c r="C133" s="199"/>
      <c r="D133" s="199"/>
      <c r="E133" s="200"/>
      <c r="F133" s="201" t="s">
        <v>144</v>
      </c>
      <c r="G133" s="202"/>
      <c r="H133" s="202"/>
      <c r="I133" s="202"/>
      <c r="J133" s="203"/>
    </row>
    <row r="134" spans="1:10" ht="27" customHeight="1" x14ac:dyDescent="0.2">
      <c r="A134" s="204" t="s">
        <v>114</v>
      </c>
      <c r="B134" s="206" t="s">
        <v>2</v>
      </c>
      <c r="C134" s="207" t="s">
        <v>23</v>
      </c>
      <c r="D134" s="206" t="s">
        <v>19</v>
      </c>
      <c r="E134" s="209" t="s">
        <v>24</v>
      </c>
      <c r="F134" s="2" t="s">
        <v>16</v>
      </c>
      <c r="G134" s="46"/>
      <c r="H134" s="204" t="s">
        <v>108</v>
      </c>
      <c r="I134" s="204" t="s">
        <v>120</v>
      </c>
      <c r="J134" s="206" t="s">
        <v>25</v>
      </c>
    </row>
    <row r="135" spans="1:10" ht="20.25" customHeight="1" x14ac:dyDescent="0.2">
      <c r="A135" s="205"/>
      <c r="B135" s="205"/>
      <c r="C135" s="208"/>
      <c r="D135" s="205"/>
      <c r="E135" s="210"/>
      <c r="F135" s="6" t="s">
        <v>17</v>
      </c>
      <c r="G135" s="47" t="s">
        <v>18</v>
      </c>
      <c r="H135" s="205"/>
      <c r="I135" s="205"/>
      <c r="J135" s="205"/>
    </row>
    <row r="136" spans="1:10" s="11" customFormat="1" ht="24.95" customHeight="1" x14ac:dyDescent="0.2">
      <c r="A136" s="12">
        <v>1</v>
      </c>
      <c r="B136" s="12">
        <v>65</v>
      </c>
      <c r="C136" s="44" t="s">
        <v>104</v>
      </c>
      <c r="D136" s="12">
        <v>24</v>
      </c>
      <c r="E136" s="12">
        <v>966</v>
      </c>
      <c r="F136" s="12">
        <v>20</v>
      </c>
      <c r="G136" s="48">
        <v>2</v>
      </c>
      <c r="H136" s="12" t="s">
        <v>135</v>
      </c>
      <c r="I136" s="12">
        <v>1</v>
      </c>
      <c r="J136" s="59">
        <v>1</v>
      </c>
    </row>
    <row r="137" spans="1:10" s="11" customFormat="1" ht="24.95" customHeight="1" x14ac:dyDescent="0.2">
      <c r="A137" s="12">
        <v>2</v>
      </c>
      <c r="B137" s="12">
        <v>66</v>
      </c>
      <c r="C137" s="44" t="s">
        <v>105</v>
      </c>
      <c r="D137" s="12">
        <v>13</v>
      </c>
      <c r="E137" s="12">
        <v>941</v>
      </c>
      <c r="F137" s="12">
        <v>19</v>
      </c>
      <c r="G137" s="48">
        <v>9.6666666666666661</v>
      </c>
      <c r="H137" s="12" t="s">
        <v>135</v>
      </c>
      <c r="I137" s="12">
        <v>2</v>
      </c>
      <c r="J137" s="59">
        <v>2</v>
      </c>
    </row>
    <row r="138" spans="1:10" s="11" customFormat="1" ht="24.95" customHeight="1" x14ac:dyDescent="0.2">
      <c r="A138" s="12">
        <v>3</v>
      </c>
      <c r="B138" s="12">
        <v>73</v>
      </c>
      <c r="C138" s="44" t="s">
        <v>284</v>
      </c>
      <c r="D138" s="12">
        <v>19</v>
      </c>
      <c r="E138" s="12">
        <v>748</v>
      </c>
      <c r="F138" s="12">
        <v>15</v>
      </c>
      <c r="G138" s="48">
        <v>9.3333333333333339</v>
      </c>
      <c r="H138" s="12" t="s">
        <v>135</v>
      </c>
      <c r="I138" s="12">
        <v>3</v>
      </c>
      <c r="J138" s="59">
        <v>3</v>
      </c>
    </row>
    <row r="139" spans="1:10" s="11" customFormat="1" ht="24.95" customHeight="1" x14ac:dyDescent="0.2">
      <c r="A139" s="12">
        <v>4</v>
      </c>
      <c r="B139" s="12">
        <v>61</v>
      </c>
      <c r="C139" s="44" t="s">
        <v>277</v>
      </c>
      <c r="D139" s="12">
        <v>14</v>
      </c>
      <c r="E139" s="12">
        <v>694</v>
      </c>
      <c r="F139" s="12">
        <v>14</v>
      </c>
      <c r="G139" s="48">
        <v>7.333333333333333</v>
      </c>
      <c r="H139" s="12" t="s">
        <v>135</v>
      </c>
      <c r="I139" s="12">
        <v>4</v>
      </c>
      <c r="J139" s="59">
        <v>4</v>
      </c>
    </row>
    <row r="140" spans="1:10" s="11" customFormat="1" ht="24.95" customHeight="1" x14ac:dyDescent="0.2">
      <c r="A140" s="12">
        <v>5</v>
      </c>
      <c r="B140" s="12">
        <v>62</v>
      </c>
      <c r="C140" s="44" t="s">
        <v>200</v>
      </c>
      <c r="D140" s="12">
        <v>24</v>
      </c>
      <c r="E140" s="12">
        <v>664</v>
      </c>
      <c r="F140" s="12">
        <v>13</v>
      </c>
      <c r="G140" s="48">
        <v>13.333333333333334</v>
      </c>
      <c r="H140" s="12" t="s">
        <v>135</v>
      </c>
      <c r="I140" s="12">
        <v>5</v>
      </c>
      <c r="J140" s="59">
        <v>5</v>
      </c>
    </row>
    <row r="141" spans="1:10" s="11" customFormat="1" ht="24.95" customHeight="1" x14ac:dyDescent="0.2">
      <c r="A141" s="12">
        <v>6</v>
      </c>
      <c r="B141" s="12">
        <v>75</v>
      </c>
      <c r="C141" s="44" t="s">
        <v>302</v>
      </c>
      <c r="D141" s="12">
        <v>11</v>
      </c>
      <c r="E141" s="12">
        <v>392</v>
      </c>
      <c r="F141" s="12">
        <v>8</v>
      </c>
      <c r="G141" s="48">
        <v>2.6666666666666665</v>
      </c>
      <c r="H141" s="12" t="s">
        <v>135</v>
      </c>
      <c r="I141" s="12">
        <v>6</v>
      </c>
      <c r="J141" s="59">
        <v>6</v>
      </c>
    </row>
    <row r="142" spans="1:10" s="11" customFormat="1" ht="24.95" customHeight="1" x14ac:dyDescent="0.2">
      <c r="A142" s="12">
        <v>7</v>
      </c>
      <c r="B142" s="12">
        <v>63</v>
      </c>
      <c r="C142" s="44" t="s">
        <v>133</v>
      </c>
      <c r="D142" s="12">
        <v>18</v>
      </c>
      <c r="E142" s="12">
        <v>303</v>
      </c>
      <c r="F142" s="12">
        <v>6</v>
      </c>
      <c r="G142" s="48">
        <v>5</v>
      </c>
      <c r="H142" s="12" t="s">
        <v>135</v>
      </c>
      <c r="I142" s="12">
        <v>7</v>
      </c>
      <c r="J142" s="59">
        <v>7</v>
      </c>
    </row>
    <row r="143" spans="1:10" s="11" customFormat="1" ht="24.95" customHeight="1" x14ac:dyDescent="0.2">
      <c r="A143" s="12">
        <v>8</v>
      </c>
      <c r="B143" s="12">
        <v>71</v>
      </c>
      <c r="C143" s="44" t="s">
        <v>236</v>
      </c>
      <c r="D143" s="12">
        <v>20</v>
      </c>
      <c r="E143" s="12">
        <v>275</v>
      </c>
      <c r="F143" s="12">
        <v>5</v>
      </c>
      <c r="G143" s="48">
        <v>11.666666666666666</v>
      </c>
      <c r="H143" s="12" t="s">
        <v>135</v>
      </c>
      <c r="I143" s="12">
        <v>8</v>
      </c>
      <c r="J143" s="59">
        <v>8</v>
      </c>
    </row>
    <row r="144" spans="1:10" s="11" customFormat="1" ht="24.95" customHeight="1" x14ac:dyDescent="0.2">
      <c r="A144" s="12">
        <v>9</v>
      </c>
      <c r="B144" s="12">
        <v>72</v>
      </c>
      <c r="C144" s="44" t="s">
        <v>239</v>
      </c>
      <c r="D144" s="12">
        <v>12</v>
      </c>
      <c r="E144" s="12">
        <v>255</v>
      </c>
      <c r="F144" s="12">
        <v>5</v>
      </c>
      <c r="G144" s="48">
        <v>5</v>
      </c>
      <c r="H144" s="12" t="s">
        <v>135</v>
      </c>
      <c r="I144" s="12">
        <v>9</v>
      </c>
      <c r="J144" s="59">
        <v>9</v>
      </c>
    </row>
    <row r="145" spans="1:10" s="11" customFormat="1" ht="24.95" customHeight="1" x14ac:dyDescent="0.2">
      <c r="A145" s="12">
        <v>10</v>
      </c>
      <c r="B145" s="12">
        <v>67</v>
      </c>
      <c r="C145" s="44" t="s">
        <v>289</v>
      </c>
      <c r="D145" s="12">
        <v>11</v>
      </c>
      <c r="E145" s="12">
        <v>243</v>
      </c>
      <c r="F145" s="12">
        <v>5</v>
      </c>
      <c r="G145" s="48">
        <v>1</v>
      </c>
      <c r="H145" s="12" t="s">
        <v>135</v>
      </c>
      <c r="I145" s="12">
        <v>10</v>
      </c>
      <c r="J145" s="59">
        <v>10</v>
      </c>
    </row>
    <row r="146" spans="1:10" s="11" customFormat="1" ht="24.95" customHeight="1" x14ac:dyDescent="0.2">
      <c r="A146" s="12">
        <v>11</v>
      </c>
      <c r="B146" s="12">
        <v>69</v>
      </c>
      <c r="C146" s="44" t="s">
        <v>166</v>
      </c>
      <c r="D146" s="12">
        <v>6</v>
      </c>
      <c r="E146" s="12">
        <v>238</v>
      </c>
      <c r="F146" s="12">
        <v>4</v>
      </c>
      <c r="G146" s="48">
        <v>15.333333333333334</v>
      </c>
      <c r="H146" s="12" t="s">
        <v>135</v>
      </c>
      <c r="I146" s="12">
        <v>11</v>
      </c>
      <c r="J146" s="59">
        <v>11</v>
      </c>
    </row>
    <row r="147" spans="1:10" s="11" customFormat="1" ht="24.95" customHeight="1" x14ac:dyDescent="0.2">
      <c r="A147" s="12">
        <v>12</v>
      </c>
      <c r="B147" s="12">
        <v>68</v>
      </c>
      <c r="C147" s="44" t="s">
        <v>214</v>
      </c>
      <c r="D147" s="12">
        <v>5</v>
      </c>
      <c r="E147" s="12">
        <v>222</v>
      </c>
      <c r="F147" s="12">
        <v>4</v>
      </c>
      <c r="G147" s="48">
        <v>10</v>
      </c>
      <c r="H147" s="12" t="s">
        <v>135</v>
      </c>
      <c r="I147" s="12">
        <v>12</v>
      </c>
      <c r="J147" s="59">
        <v>12</v>
      </c>
    </row>
    <row r="148" spans="1:10" s="11" customFormat="1" ht="24.95" customHeight="1" x14ac:dyDescent="0.2">
      <c r="A148" s="12">
        <v>13</v>
      </c>
      <c r="B148" s="12">
        <v>64</v>
      </c>
      <c r="C148" s="44" t="s">
        <v>295</v>
      </c>
      <c r="D148" s="12">
        <v>6</v>
      </c>
      <c r="E148" s="12">
        <v>100</v>
      </c>
      <c r="F148" s="12">
        <v>2</v>
      </c>
      <c r="G148" s="48">
        <v>1.3333333333333333</v>
      </c>
      <c r="H148" s="12" t="s">
        <v>135</v>
      </c>
      <c r="I148" s="12">
        <v>14</v>
      </c>
      <c r="J148" s="59">
        <v>13</v>
      </c>
    </row>
    <row r="149" spans="1:10" s="11" customFormat="1" ht="24.95" customHeight="1" x14ac:dyDescent="0.2">
      <c r="A149" s="12">
        <v>14</v>
      </c>
      <c r="B149" s="12" t="s">
        <v>199</v>
      </c>
      <c r="C149" s="44" t="s">
        <v>199</v>
      </c>
      <c r="D149" s="12" t="s">
        <v>199</v>
      </c>
      <c r="E149" s="12" t="s">
        <v>199</v>
      </c>
      <c r="F149" s="12" t="s">
        <v>199</v>
      </c>
      <c r="G149" s="48" t="s">
        <v>199</v>
      </c>
      <c r="H149" s="12" t="s">
        <v>199</v>
      </c>
      <c r="I149" s="12" t="s">
        <v>199</v>
      </c>
      <c r="J149" s="59" t="s">
        <v>199</v>
      </c>
    </row>
    <row r="150" spans="1:10" s="11" customFormat="1" ht="24.95" customHeight="1" x14ac:dyDescent="0.2">
      <c r="A150" s="12">
        <v>15</v>
      </c>
      <c r="B150" s="12" t="s">
        <v>199</v>
      </c>
      <c r="C150" s="44" t="s">
        <v>199</v>
      </c>
      <c r="D150" s="12" t="s">
        <v>199</v>
      </c>
      <c r="E150" s="12" t="s">
        <v>199</v>
      </c>
      <c r="F150" s="12" t="s">
        <v>199</v>
      </c>
      <c r="G150" s="48" t="s">
        <v>199</v>
      </c>
      <c r="H150" s="12" t="s">
        <v>199</v>
      </c>
      <c r="I150" s="12" t="s">
        <v>199</v>
      </c>
      <c r="J150" s="59" t="s">
        <v>199</v>
      </c>
    </row>
    <row r="151" spans="1:10" s="11" customFormat="1" ht="24.95" customHeight="1" x14ac:dyDescent="0.2">
      <c r="A151" s="12">
        <v>16</v>
      </c>
      <c r="B151" s="12" t="s">
        <v>199</v>
      </c>
      <c r="C151" s="44" t="s">
        <v>199</v>
      </c>
      <c r="D151" s="12" t="s">
        <v>199</v>
      </c>
      <c r="E151" s="12" t="s">
        <v>199</v>
      </c>
      <c r="F151" s="12" t="s">
        <v>199</v>
      </c>
      <c r="G151" s="48" t="s">
        <v>199</v>
      </c>
      <c r="H151" s="12" t="s">
        <v>199</v>
      </c>
      <c r="I151" s="12" t="s">
        <v>199</v>
      </c>
      <c r="J151" s="59" t="s">
        <v>199</v>
      </c>
    </row>
    <row r="152" spans="1:10" s="11" customFormat="1" ht="24.95" customHeight="1" x14ac:dyDescent="0.2">
      <c r="A152" s="12">
        <v>17</v>
      </c>
      <c r="B152" s="12" t="s">
        <v>199</v>
      </c>
      <c r="C152" s="44" t="s">
        <v>199</v>
      </c>
      <c r="D152" s="12" t="s">
        <v>199</v>
      </c>
      <c r="E152" s="12" t="s">
        <v>199</v>
      </c>
      <c r="F152" s="12" t="s">
        <v>199</v>
      </c>
      <c r="G152" s="48" t="s">
        <v>199</v>
      </c>
      <c r="H152" s="12" t="s">
        <v>199</v>
      </c>
      <c r="I152" s="12" t="s">
        <v>199</v>
      </c>
      <c r="J152" s="59" t="s">
        <v>199</v>
      </c>
    </row>
    <row r="153" spans="1:10" s="11" customFormat="1" ht="24.95" customHeight="1" x14ac:dyDescent="0.2">
      <c r="A153" s="12">
        <v>18</v>
      </c>
      <c r="B153" s="12" t="s">
        <v>199</v>
      </c>
      <c r="C153" s="44" t="s">
        <v>199</v>
      </c>
      <c r="D153" s="12" t="s">
        <v>199</v>
      </c>
      <c r="E153" s="12" t="s">
        <v>199</v>
      </c>
      <c r="F153" s="12" t="s">
        <v>199</v>
      </c>
      <c r="G153" s="48" t="s">
        <v>199</v>
      </c>
      <c r="H153" s="12" t="s">
        <v>199</v>
      </c>
      <c r="I153" s="12" t="s">
        <v>199</v>
      </c>
      <c r="J153" s="59" t="s">
        <v>199</v>
      </c>
    </row>
    <row r="154" spans="1:10" s="11" customFormat="1" ht="24.95" customHeight="1" x14ac:dyDescent="0.2">
      <c r="A154" s="12">
        <v>19</v>
      </c>
      <c r="B154" s="12" t="s">
        <v>199</v>
      </c>
      <c r="C154" s="44" t="s">
        <v>199</v>
      </c>
      <c r="D154" s="12" t="s">
        <v>199</v>
      </c>
      <c r="E154" s="12" t="s">
        <v>199</v>
      </c>
      <c r="F154" s="12" t="s">
        <v>199</v>
      </c>
      <c r="G154" s="48" t="s">
        <v>199</v>
      </c>
      <c r="H154" s="12" t="s">
        <v>199</v>
      </c>
      <c r="I154" s="12" t="s">
        <v>199</v>
      </c>
      <c r="J154" s="59" t="s">
        <v>199</v>
      </c>
    </row>
    <row r="155" spans="1:10" s="11" customFormat="1" ht="24.95" customHeight="1" x14ac:dyDescent="0.2">
      <c r="A155" s="12">
        <v>20</v>
      </c>
      <c r="B155" s="12" t="s">
        <v>199</v>
      </c>
      <c r="C155" s="44" t="s">
        <v>199</v>
      </c>
      <c r="D155" s="12" t="s">
        <v>199</v>
      </c>
      <c r="E155" s="12" t="s">
        <v>199</v>
      </c>
      <c r="F155" s="12" t="s">
        <v>199</v>
      </c>
      <c r="G155" s="48" t="s">
        <v>199</v>
      </c>
      <c r="H155" s="12" t="s">
        <v>199</v>
      </c>
      <c r="I155" s="12" t="s">
        <v>199</v>
      </c>
      <c r="J155" s="59" t="s">
        <v>199</v>
      </c>
    </row>
    <row r="156" spans="1:10" s="11" customFormat="1" ht="24.95" customHeight="1" x14ac:dyDescent="0.2">
      <c r="A156" s="12">
        <v>21</v>
      </c>
      <c r="B156" s="12" t="s">
        <v>199</v>
      </c>
      <c r="C156" s="44" t="s">
        <v>199</v>
      </c>
      <c r="D156" s="12" t="s">
        <v>199</v>
      </c>
      <c r="E156" s="12" t="s">
        <v>199</v>
      </c>
      <c r="F156" s="12" t="s">
        <v>199</v>
      </c>
      <c r="G156" s="48" t="s">
        <v>199</v>
      </c>
      <c r="H156" s="12" t="s">
        <v>199</v>
      </c>
      <c r="I156" s="12" t="s">
        <v>199</v>
      </c>
      <c r="J156" s="59" t="s">
        <v>199</v>
      </c>
    </row>
    <row r="157" spans="1:10" s="11" customFormat="1" ht="24.95" customHeight="1" x14ac:dyDescent="0.2">
      <c r="A157" s="12">
        <v>22</v>
      </c>
      <c r="B157" s="12" t="s">
        <v>199</v>
      </c>
      <c r="C157" s="44" t="s">
        <v>199</v>
      </c>
      <c r="D157" s="12" t="s">
        <v>199</v>
      </c>
      <c r="E157" s="12" t="s">
        <v>199</v>
      </c>
      <c r="F157" s="12" t="s">
        <v>199</v>
      </c>
      <c r="G157" s="48" t="s">
        <v>199</v>
      </c>
      <c r="H157" s="12" t="s">
        <v>199</v>
      </c>
      <c r="I157" s="12" t="s">
        <v>199</v>
      </c>
      <c r="J157" s="59" t="s">
        <v>199</v>
      </c>
    </row>
    <row r="158" spans="1:10" s="11" customFormat="1" ht="24.95" customHeight="1" x14ac:dyDescent="0.2">
      <c r="A158" s="12">
        <v>23</v>
      </c>
      <c r="B158" s="12" t="s">
        <v>199</v>
      </c>
      <c r="C158" s="44" t="s">
        <v>199</v>
      </c>
      <c r="D158" s="12" t="s">
        <v>199</v>
      </c>
      <c r="E158" s="12" t="s">
        <v>199</v>
      </c>
      <c r="F158" s="12" t="s">
        <v>199</v>
      </c>
      <c r="G158" s="48" t="s">
        <v>199</v>
      </c>
      <c r="H158" s="12" t="s">
        <v>199</v>
      </c>
      <c r="I158" s="12" t="s">
        <v>199</v>
      </c>
      <c r="J158" s="59" t="s">
        <v>199</v>
      </c>
    </row>
    <row r="159" spans="1:10" s="11" customFormat="1" ht="24.95" customHeight="1" x14ac:dyDescent="0.2">
      <c r="A159" s="12">
        <v>24</v>
      </c>
      <c r="B159" s="12" t="s">
        <v>199</v>
      </c>
      <c r="C159" s="44" t="s">
        <v>199</v>
      </c>
      <c r="D159" s="12" t="s">
        <v>199</v>
      </c>
      <c r="E159" s="12" t="s">
        <v>199</v>
      </c>
      <c r="F159" s="12" t="s">
        <v>199</v>
      </c>
      <c r="G159" s="48" t="s">
        <v>199</v>
      </c>
      <c r="H159" s="12" t="s">
        <v>199</v>
      </c>
      <c r="I159" s="12" t="s">
        <v>199</v>
      </c>
      <c r="J159" s="59" t="s">
        <v>199</v>
      </c>
    </row>
    <row r="160" spans="1:10" s="11" customFormat="1" ht="24.95" customHeight="1" x14ac:dyDescent="0.2">
      <c r="A160" s="12">
        <v>25</v>
      </c>
      <c r="B160" s="12" t="s">
        <v>199</v>
      </c>
      <c r="C160" s="44" t="s">
        <v>199</v>
      </c>
      <c r="D160" s="12" t="s">
        <v>199</v>
      </c>
      <c r="E160" s="12" t="s">
        <v>199</v>
      </c>
      <c r="F160" s="12" t="s">
        <v>199</v>
      </c>
      <c r="G160" s="48" t="s">
        <v>199</v>
      </c>
      <c r="H160" s="12" t="s">
        <v>199</v>
      </c>
      <c r="I160" s="12" t="s">
        <v>199</v>
      </c>
      <c r="J160" s="59" t="s">
        <v>199</v>
      </c>
    </row>
    <row r="161" spans="1:10" s="11" customFormat="1" ht="24.95" customHeight="1" x14ac:dyDescent="0.2">
      <c r="A161" s="12">
        <v>26</v>
      </c>
      <c r="B161" s="12" t="s">
        <v>199</v>
      </c>
      <c r="C161" s="44" t="s">
        <v>199</v>
      </c>
      <c r="D161" s="12" t="s">
        <v>199</v>
      </c>
      <c r="E161" s="12" t="s">
        <v>199</v>
      </c>
      <c r="F161" s="12" t="s">
        <v>199</v>
      </c>
      <c r="G161" s="48" t="s">
        <v>199</v>
      </c>
      <c r="H161" s="12" t="s">
        <v>199</v>
      </c>
      <c r="I161" s="12" t="s">
        <v>199</v>
      </c>
      <c r="J161" s="59" t="s">
        <v>199</v>
      </c>
    </row>
    <row r="162" spans="1:10" s="11" customFormat="1" ht="24.95" customHeight="1" x14ac:dyDescent="0.2">
      <c r="A162" s="12">
        <v>27</v>
      </c>
      <c r="B162" s="12" t="s">
        <v>199</v>
      </c>
      <c r="C162" s="44" t="s">
        <v>199</v>
      </c>
      <c r="D162" s="12" t="s">
        <v>199</v>
      </c>
      <c r="E162" s="12" t="s">
        <v>199</v>
      </c>
      <c r="F162" s="12" t="s">
        <v>199</v>
      </c>
      <c r="G162" s="48" t="s">
        <v>199</v>
      </c>
      <c r="H162" s="12" t="s">
        <v>199</v>
      </c>
      <c r="I162" s="12" t="s">
        <v>199</v>
      </c>
      <c r="J162" s="59" t="s">
        <v>199</v>
      </c>
    </row>
    <row r="163" spans="1:10" s="11" customFormat="1" ht="24.95" customHeight="1" x14ac:dyDescent="0.2">
      <c r="A163" s="12">
        <v>28</v>
      </c>
      <c r="B163" s="12" t="s">
        <v>199</v>
      </c>
      <c r="C163" s="44" t="s">
        <v>199</v>
      </c>
      <c r="D163" s="12" t="s">
        <v>199</v>
      </c>
      <c r="E163" s="12" t="s">
        <v>199</v>
      </c>
      <c r="F163" s="12" t="s">
        <v>199</v>
      </c>
      <c r="G163" s="48" t="s">
        <v>199</v>
      </c>
      <c r="H163" s="12" t="s">
        <v>199</v>
      </c>
      <c r="I163" s="12" t="s">
        <v>199</v>
      </c>
      <c r="J163" s="59" t="s">
        <v>199</v>
      </c>
    </row>
    <row r="164" spans="1:10" s="11" customFormat="1" ht="24.95" customHeight="1" x14ac:dyDescent="0.2">
      <c r="A164" s="12">
        <v>29</v>
      </c>
      <c r="B164" s="12" t="s">
        <v>199</v>
      </c>
      <c r="C164" s="44" t="s">
        <v>199</v>
      </c>
      <c r="D164" s="12" t="s">
        <v>199</v>
      </c>
      <c r="E164" s="12" t="s">
        <v>199</v>
      </c>
      <c r="F164" s="12" t="s">
        <v>199</v>
      </c>
      <c r="G164" s="48" t="s">
        <v>199</v>
      </c>
      <c r="H164" s="12" t="s">
        <v>199</v>
      </c>
      <c r="I164" s="12" t="s">
        <v>199</v>
      </c>
      <c r="J164" s="59" t="s">
        <v>199</v>
      </c>
    </row>
    <row r="165" spans="1:10" s="11" customFormat="1" ht="24.95" customHeight="1" x14ac:dyDescent="0.2">
      <c r="A165" s="12">
        <v>30</v>
      </c>
      <c r="B165" s="12" t="s">
        <v>199</v>
      </c>
      <c r="C165" s="44" t="s">
        <v>199</v>
      </c>
      <c r="D165" s="12" t="s">
        <v>199</v>
      </c>
      <c r="E165" s="12" t="s">
        <v>199</v>
      </c>
      <c r="F165" s="12" t="s">
        <v>199</v>
      </c>
      <c r="G165" s="48" t="s">
        <v>199</v>
      </c>
      <c r="H165" s="12" t="s">
        <v>199</v>
      </c>
      <c r="I165" s="12" t="s">
        <v>199</v>
      </c>
      <c r="J165" s="59" t="s">
        <v>199</v>
      </c>
    </row>
    <row r="166" spans="1:10" ht="72.75" customHeight="1" x14ac:dyDescent="0.2">
      <c r="A166" s="77"/>
      <c r="B166" s="198" t="s">
        <v>252</v>
      </c>
      <c r="C166" s="199"/>
      <c r="D166" s="199"/>
      <c r="E166" s="200"/>
      <c r="F166" s="201" t="s">
        <v>145</v>
      </c>
      <c r="G166" s="202"/>
      <c r="H166" s="202"/>
      <c r="I166" s="202"/>
      <c r="J166" s="203"/>
    </row>
    <row r="167" spans="1:10" ht="27" customHeight="1" x14ac:dyDescent="0.2">
      <c r="A167" s="204" t="s">
        <v>114</v>
      </c>
      <c r="B167" s="206" t="s">
        <v>2</v>
      </c>
      <c r="C167" s="207" t="s">
        <v>23</v>
      </c>
      <c r="D167" s="206" t="s">
        <v>19</v>
      </c>
      <c r="E167" s="209" t="s">
        <v>24</v>
      </c>
      <c r="F167" s="2" t="s">
        <v>16</v>
      </c>
      <c r="G167" s="46"/>
      <c r="H167" s="204" t="s">
        <v>108</v>
      </c>
      <c r="I167" s="204" t="s">
        <v>120</v>
      </c>
      <c r="J167" s="206" t="s">
        <v>25</v>
      </c>
    </row>
    <row r="168" spans="1:10" ht="20.25" customHeight="1" x14ac:dyDescent="0.2">
      <c r="A168" s="205"/>
      <c r="B168" s="205"/>
      <c r="C168" s="208"/>
      <c r="D168" s="205"/>
      <c r="E168" s="210"/>
      <c r="F168" s="6" t="s">
        <v>17</v>
      </c>
      <c r="G168" s="47" t="s">
        <v>18</v>
      </c>
      <c r="H168" s="205"/>
      <c r="I168" s="205"/>
      <c r="J168" s="205"/>
    </row>
    <row r="169" spans="1:10" s="11" customFormat="1" ht="24.95" customHeight="1" x14ac:dyDescent="0.2">
      <c r="A169" s="12">
        <v>1</v>
      </c>
      <c r="B169" s="12">
        <v>87</v>
      </c>
      <c r="C169" s="44" t="s">
        <v>274</v>
      </c>
      <c r="D169" s="12">
        <v>8</v>
      </c>
      <c r="E169" s="12">
        <v>616</v>
      </c>
      <c r="F169" s="12">
        <v>12</v>
      </c>
      <c r="G169" s="48">
        <v>13.333333333333334</v>
      </c>
      <c r="H169" s="12" t="s">
        <v>135</v>
      </c>
      <c r="I169" s="12">
        <v>1</v>
      </c>
      <c r="J169" s="59">
        <v>1</v>
      </c>
    </row>
    <row r="170" spans="1:10" s="11" customFormat="1" ht="24.95" customHeight="1" x14ac:dyDescent="0.2">
      <c r="A170" s="12">
        <v>2</v>
      </c>
      <c r="B170" s="12">
        <v>76</v>
      </c>
      <c r="C170" s="44" t="s">
        <v>177</v>
      </c>
      <c r="D170" s="12">
        <v>24</v>
      </c>
      <c r="E170" s="12">
        <v>494</v>
      </c>
      <c r="F170" s="12">
        <v>10</v>
      </c>
      <c r="G170" s="48">
        <v>4.666666666666667</v>
      </c>
      <c r="H170" s="12" t="s">
        <v>135</v>
      </c>
      <c r="I170" s="12">
        <v>2</v>
      </c>
      <c r="J170" s="59">
        <v>2</v>
      </c>
    </row>
    <row r="171" spans="1:10" s="11" customFormat="1" ht="24.95" customHeight="1" x14ac:dyDescent="0.2">
      <c r="A171" s="12">
        <v>3</v>
      </c>
      <c r="B171" s="12">
        <v>83</v>
      </c>
      <c r="C171" s="44" t="s">
        <v>151</v>
      </c>
      <c r="D171" s="12">
        <v>19</v>
      </c>
      <c r="E171" s="12">
        <v>419</v>
      </c>
      <c r="F171" s="12">
        <v>8</v>
      </c>
      <c r="G171" s="48">
        <v>11.666666666666666</v>
      </c>
      <c r="H171" s="12" t="s">
        <v>135</v>
      </c>
      <c r="I171" s="12">
        <v>3</v>
      </c>
      <c r="J171" s="59">
        <v>3</v>
      </c>
    </row>
    <row r="172" spans="1:10" s="11" customFormat="1" ht="24.95" customHeight="1" x14ac:dyDescent="0.2">
      <c r="A172" s="12">
        <v>4</v>
      </c>
      <c r="B172" s="12">
        <v>89</v>
      </c>
      <c r="C172" s="44" t="s">
        <v>178</v>
      </c>
      <c r="D172" s="12">
        <v>8</v>
      </c>
      <c r="E172" s="12">
        <v>382</v>
      </c>
      <c r="F172" s="12">
        <v>7</v>
      </c>
      <c r="G172" s="48">
        <v>15.333333333333334</v>
      </c>
      <c r="H172" s="12" t="s">
        <v>135</v>
      </c>
      <c r="I172" s="12">
        <v>4</v>
      </c>
      <c r="J172" s="59">
        <v>4</v>
      </c>
    </row>
    <row r="173" spans="1:10" s="11" customFormat="1" ht="24.95" customHeight="1" x14ac:dyDescent="0.2">
      <c r="A173" s="12">
        <v>5</v>
      </c>
      <c r="B173" s="12">
        <v>84</v>
      </c>
      <c r="C173" s="44" t="s">
        <v>297</v>
      </c>
      <c r="D173" s="12">
        <v>19</v>
      </c>
      <c r="E173" s="12">
        <v>328</v>
      </c>
      <c r="F173" s="12">
        <v>6</v>
      </c>
      <c r="G173" s="48">
        <v>13.333333333333334</v>
      </c>
      <c r="H173" s="12" t="s">
        <v>135</v>
      </c>
      <c r="I173" s="12">
        <v>5</v>
      </c>
      <c r="J173" s="59">
        <v>5</v>
      </c>
    </row>
    <row r="174" spans="1:10" s="11" customFormat="1" ht="24.95" customHeight="1" x14ac:dyDescent="0.2">
      <c r="A174" s="12">
        <v>6</v>
      </c>
      <c r="B174" s="12">
        <v>85</v>
      </c>
      <c r="C174" s="44" t="s">
        <v>270</v>
      </c>
      <c r="D174" s="12">
        <v>20</v>
      </c>
      <c r="E174" s="12">
        <v>320</v>
      </c>
      <c r="F174" s="12">
        <v>6</v>
      </c>
      <c r="G174" s="48">
        <v>10.666666666666666</v>
      </c>
      <c r="H174" s="12" t="s">
        <v>135</v>
      </c>
      <c r="I174" s="12">
        <v>6</v>
      </c>
      <c r="J174" s="59">
        <v>6</v>
      </c>
    </row>
    <row r="175" spans="1:10" s="11" customFormat="1" ht="24.95" customHeight="1" x14ac:dyDescent="0.2">
      <c r="A175" s="12">
        <v>7</v>
      </c>
      <c r="B175" s="12">
        <v>82</v>
      </c>
      <c r="C175" s="44" t="s">
        <v>169</v>
      </c>
      <c r="D175" s="12">
        <v>3</v>
      </c>
      <c r="E175" s="12">
        <v>310</v>
      </c>
      <c r="F175" s="12">
        <v>6</v>
      </c>
      <c r="G175" s="48">
        <v>7.333333333333333</v>
      </c>
      <c r="H175" s="12" t="s">
        <v>135</v>
      </c>
      <c r="I175" s="12">
        <v>7</v>
      </c>
      <c r="J175" s="59">
        <v>7</v>
      </c>
    </row>
    <row r="176" spans="1:10" s="11" customFormat="1" ht="24.95" customHeight="1" x14ac:dyDescent="0.2">
      <c r="A176" s="12">
        <v>8</v>
      </c>
      <c r="B176" s="12">
        <v>81</v>
      </c>
      <c r="C176" s="44" t="s">
        <v>305</v>
      </c>
      <c r="D176" s="12">
        <v>13</v>
      </c>
      <c r="E176" s="12">
        <v>287</v>
      </c>
      <c r="F176" s="12">
        <v>5</v>
      </c>
      <c r="G176" s="48">
        <v>15.666666666666666</v>
      </c>
      <c r="H176" s="12" t="s">
        <v>135</v>
      </c>
      <c r="I176" s="12">
        <v>8</v>
      </c>
      <c r="J176" s="59">
        <v>8</v>
      </c>
    </row>
    <row r="177" spans="1:10" s="11" customFormat="1" ht="24.95" customHeight="1" x14ac:dyDescent="0.2">
      <c r="A177" s="12">
        <v>9</v>
      </c>
      <c r="B177" s="12">
        <v>77</v>
      </c>
      <c r="C177" s="44" t="s">
        <v>184</v>
      </c>
      <c r="D177" s="12">
        <v>15</v>
      </c>
      <c r="E177" s="12">
        <v>231</v>
      </c>
      <c r="F177" s="12">
        <v>4</v>
      </c>
      <c r="G177" s="48">
        <v>13</v>
      </c>
      <c r="H177" s="12" t="s">
        <v>135</v>
      </c>
      <c r="I177" s="12">
        <v>9</v>
      </c>
      <c r="J177" s="59">
        <v>9</v>
      </c>
    </row>
    <row r="178" spans="1:10" s="11" customFormat="1" ht="24.95" customHeight="1" x14ac:dyDescent="0.2">
      <c r="A178" s="12">
        <v>10</v>
      </c>
      <c r="B178" s="12">
        <v>79</v>
      </c>
      <c r="C178" s="44" t="s">
        <v>206</v>
      </c>
      <c r="D178" s="12">
        <v>12</v>
      </c>
      <c r="E178" s="12">
        <v>157</v>
      </c>
      <c r="F178" s="12">
        <v>3</v>
      </c>
      <c r="G178" s="48">
        <v>4.333333333333333</v>
      </c>
      <c r="H178" s="12" t="s">
        <v>135</v>
      </c>
      <c r="I178" s="12">
        <v>11</v>
      </c>
      <c r="J178" s="59">
        <v>10</v>
      </c>
    </row>
    <row r="179" spans="1:10" s="11" customFormat="1" ht="24.95" customHeight="1" x14ac:dyDescent="0.2">
      <c r="A179" s="12">
        <v>11</v>
      </c>
      <c r="B179" s="12">
        <v>88</v>
      </c>
      <c r="C179" s="44" t="s">
        <v>96</v>
      </c>
      <c r="D179" s="12">
        <v>11</v>
      </c>
      <c r="E179" s="12">
        <v>134</v>
      </c>
      <c r="F179" s="12">
        <v>2</v>
      </c>
      <c r="G179" s="48">
        <v>12.666666666666666</v>
      </c>
      <c r="H179" s="12" t="s">
        <v>135</v>
      </c>
      <c r="I179" s="12">
        <v>13</v>
      </c>
      <c r="J179" s="59">
        <v>11</v>
      </c>
    </row>
    <row r="180" spans="1:10" s="11" customFormat="1" ht="24.95" customHeight="1" x14ac:dyDescent="0.2">
      <c r="A180" s="12">
        <v>12</v>
      </c>
      <c r="B180" s="12">
        <v>78</v>
      </c>
      <c r="C180" s="44" t="s">
        <v>98</v>
      </c>
      <c r="D180" s="12">
        <v>7</v>
      </c>
      <c r="E180" s="12">
        <v>132</v>
      </c>
      <c r="F180" s="12">
        <v>2</v>
      </c>
      <c r="G180" s="48">
        <v>12</v>
      </c>
      <c r="H180" s="12" t="s">
        <v>135</v>
      </c>
      <c r="I180" s="12">
        <v>14</v>
      </c>
      <c r="J180" s="59">
        <v>12</v>
      </c>
    </row>
    <row r="181" spans="1:10" s="11" customFormat="1" ht="24.95" customHeight="1" x14ac:dyDescent="0.2">
      <c r="A181" s="12">
        <v>13</v>
      </c>
      <c r="B181" s="12">
        <v>86</v>
      </c>
      <c r="C181" s="44" t="s">
        <v>209</v>
      </c>
      <c r="D181" s="12">
        <v>6</v>
      </c>
      <c r="E181" s="12">
        <v>73</v>
      </c>
      <c r="F181" s="12">
        <v>1</v>
      </c>
      <c r="G181" s="48">
        <v>8.3333333333333339</v>
      </c>
      <c r="H181" s="12" t="s">
        <v>135</v>
      </c>
      <c r="I181" s="12">
        <v>15</v>
      </c>
      <c r="J181" s="59">
        <v>13</v>
      </c>
    </row>
    <row r="182" spans="1:10" s="11" customFormat="1" ht="24.95" customHeight="1" x14ac:dyDescent="0.2">
      <c r="A182" s="12">
        <v>14</v>
      </c>
      <c r="B182" s="12" t="s">
        <v>199</v>
      </c>
      <c r="C182" s="44" t="s">
        <v>199</v>
      </c>
      <c r="D182" s="12" t="s">
        <v>199</v>
      </c>
      <c r="E182" s="12" t="s">
        <v>199</v>
      </c>
      <c r="F182" s="12" t="s">
        <v>199</v>
      </c>
      <c r="G182" s="48" t="s">
        <v>199</v>
      </c>
      <c r="H182" s="12" t="s">
        <v>199</v>
      </c>
      <c r="I182" s="12" t="s">
        <v>199</v>
      </c>
      <c r="J182" s="59" t="s">
        <v>199</v>
      </c>
    </row>
    <row r="183" spans="1:10" s="11" customFormat="1" ht="24.95" customHeight="1" x14ac:dyDescent="0.2">
      <c r="A183" s="12">
        <v>15</v>
      </c>
      <c r="B183" s="12" t="s">
        <v>199</v>
      </c>
      <c r="C183" s="44" t="s">
        <v>199</v>
      </c>
      <c r="D183" s="12" t="s">
        <v>199</v>
      </c>
      <c r="E183" s="12" t="s">
        <v>199</v>
      </c>
      <c r="F183" s="12" t="s">
        <v>199</v>
      </c>
      <c r="G183" s="48" t="s">
        <v>199</v>
      </c>
      <c r="H183" s="12" t="s">
        <v>199</v>
      </c>
      <c r="I183" s="12" t="s">
        <v>199</v>
      </c>
      <c r="J183" s="59" t="s">
        <v>199</v>
      </c>
    </row>
    <row r="184" spans="1:10" s="11" customFormat="1" ht="24.95" customHeight="1" x14ac:dyDescent="0.2">
      <c r="A184" s="12">
        <v>16</v>
      </c>
      <c r="B184" s="12" t="s">
        <v>199</v>
      </c>
      <c r="C184" s="44" t="s">
        <v>199</v>
      </c>
      <c r="D184" s="12" t="s">
        <v>199</v>
      </c>
      <c r="E184" s="12" t="s">
        <v>199</v>
      </c>
      <c r="F184" s="12" t="s">
        <v>199</v>
      </c>
      <c r="G184" s="48" t="s">
        <v>199</v>
      </c>
      <c r="H184" s="12" t="s">
        <v>199</v>
      </c>
      <c r="I184" s="12" t="s">
        <v>199</v>
      </c>
      <c r="J184" s="59" t="s">
        <v>199</v>
      </c>
    </row>
    <row r="185" spans="1:10" s="11" customFormat="1" ht="24.95" customHeight="1" x14ac:dyDescent="0.2">
      <c r="A185" s="12">
        <v>17</v>
      </c>
      <c r="B185" s="12" t="s">
        <v>199</v>
      </c>
      <c r="C185" s="44" t="s">
        <v>199</v>
      </c>
      <c r="D185" s="12" t="s">
        <v>199</v>
      </c>
      <c r="E185" s="12" t="s">
        <v>199</v>
      </c>
      <c r="F185" s="12" t="s">
        <v>199</v>
      </c>
      <c r="G185" s="48" t="s">
        <v>199</v>
      </c>
      <c r="H185" s="12" t="s">
        <v>199</v>
      </c>
      <c r="I185" s="12" t="s">
        <v>199</v>
      </c>
      <c r="J185" s="59" t="s">
        <v>199</v>
      </c>
    </row>
    <row r="186" spans="1:10" s="11" customFormat="1" ht="24.95" customHeight="1" x14ac:dyDescent="0.2">
      <c r="A186" s="12">
        <v>18</v>
      </c>
      <c r="B186" s="12" t="s">
        <v>199</v>
      </c>
      <c r="C186" s="44" t="s">
        <v>199</v>
      </c>
      <c r="D186" s="12" t="s">
        <v>199</v>
      </c>
      <c r="E186" s="12" t="s">
        <v>199</v>
      </c>
      <c r="F186" s="12" t="s">
        <v>199</v>
      </c>
      <c r="G186" s="48" t="s">
        <v>199</v>
      </c>
      <c r="H186" s="12" t="s">
        <v>199</v>
      </c>
      <c r="I186" s="12" t="s">
        <v>199</v>
      </c>
      <c r="J186" s="59" t="s">
        <v>199</v>
      </c>
    </row>
    <row r="187" spans="1:10" s="11" customFormat="1" ht="24.95" customHeight="1" x14ac:dyDescent="0.2">
      <c r="A187" s="12">
        <v>19</v>
      </c>
      <c r="B187" s="12" t="s">
        <v>199</v>
      </c>
      <c r="C187" s="44" t="s">
        <v>199</v>
      </c>
      <c r="D187" s="12" t="s">
        <v>199</v>
      </c>
      <c r="E187" s="12" t="s">
        <v>199</v>
      </c>
      <c r="F187" s="12" t="s">
        <v>199</v>
      </c>
      <c r="G187" s="48" t="s">
        <v>199</v>
      </c>
      <c r="H187" s="12" t="s">
        <v>199</v>
      </c>
      <c r="I187" s="12" t="s">
        <v>199</v>
      </c>
      <c r="J187" s="59" t="s">
        <v>199</v>
      </c>
    </row>
    <row r="188" spans="1:10" s="11" customFormat="1" ht="24.95" customHeight="1" x14ac:dyDescent="0.2">
      <c r="A188" s="12">
        <v>20</v>
      </c>
      <c r="B188" s="12" t="s">
        <v>199</v>
      </c>
      <c r="C188" s="44" t="s">
        <v>199</v>
      </c>
      <c r="D188" s="12" t="s">
        <v>199</v>
      </c>
      <c r="E188" s="12" t="s">
        <v>199</v>
      </c>
      <c r="F188" s="12" t="s">
        <v>199</v>
      </c>
      <c r="G188" s="48" t="s">
        <v>199</v>
      </c>
      <c r="H188" s="12" t="s">
        <v>199</v>
      </c>
      <c r="I188" s="12" t="s">
        <v>199</v>
      </c>
      <c r="J188" s="59" t="s">
        <v>199</v>
      </c>
    </row>
    <row r="189" spans="1:10" s="11" customFormat="1" ht="24.95" customHeight="1" x14ac:dyDescent="0.2">
      <c r="A189" s="12">
        <v>21</v>
      </c>
      <c r="B189" s="12" t="s">
        <v>199</v>
      </c>
      <c r="C189" s="44" t="s">
        <v>199</v>
      </c>
      <c r="D189" s="12" t="s">
        <v>199</v>
      </c>
      <c r="E189" s="12" t="s">
        <v>199</v>
      </c>
      <c r="F189" s="12" t="s">
        <v>199</v>
      </c>
      <c r="G189" s="48" t="s">
        <v>199</v>
      </c>
      <c r="H189" s="12" t="s">
        <v>199</v>
      </c>
      <c r="I189" s="12" t="s">
        <v>199</v>
      </c>
      <c r="J189" s="59" t="s">
        <v>199</v>
      </c>
    </row>
    <row r="190" spans="1:10" s="11" customFormat="1" ht="24.95" customHeight="1" x14ac:dyDescent="0.2">
      <c r="A190" s="12">
        <v>22</v>
      </c>
      <c r="B190" s="12" t="s">
        <v>199</v>
      </c>
      <c r="C190" s="44" t="s">
        <v>199</v>
      </c>
      <c r="D190" s="12" t="s">
        <v>199</v>
      </c>
      <c r="E190" s="12" t="s">
        <v>199</v>
      </c>
      <c r="F190" s="12" t="s">
        <v>199</v>
      </c>
      <c r="G190" s="48" t="s">
        <v>199</v>
      </c>
      <c r="H190" s="12" t="s">
        <v>199</v>
      </c>
      <c r="I190" s="12" t="s">
        <v>199</v>
      </c>
      <c r="J190" s="59" t="s">
        <v>199</v>
      </c>
    </row>
    <row r="191" spans="1:10" s="11" customFormat="1" ht="24.95" customHeight="1" x14ac:dyDescent="0.2">
      <c r="A191" s="12">
        <v>23</v>
      </c>
      <c r="B191" s="12" t="s">
        <v>199</v>
      </c>
      <c r="C191" s="44" t="s">
        <v>199</v>
      </c>
      <c r="D191" s="12" t="s">
        <v>199</v>
      </c>
      <c r="E191" s="12" t="s">
        <v>199</v>
      </c>
      <c r="F191" s="12" t="s">
        <v>199</v>
      </c>
      <c r="G191" s="48" t="s">
        <v>199</v>
      </c>
      <c r="H191" s="12" t="s">
        <v>199</v>
      </c>
      <c r="I191" s="12" t="s">
        <v>199</v>
      </c>
      <c r="J191" s="59" t="s">
        <v>199</v>
      </c>
    </row>
    <row r="192" spans="1:10" s="11" customFormat="1" ht="24.95" customHeight="1" x14ac:dyDescent="0.2">
      <c r="A192" s="12">
        <v>24</v>
      </c>
      <c r="B192" s="12" t="s">
        <v>199</v>
      </c>
      <c r="C192" s="44" t="s">
        <v>199</v>
      </c>
      <c r="D192" s="12" t="s">
        <v>199</v>
      </c>
      <c r="E192" s="12" t="s">
        <v>199</v>
      </c>
      <c r="F192" s="12" t="s">
        <v>199</v>
      </c>
      <c r="G192" s="48" t="s">
        <v>199</v>
      </c>
      <c r="H192" s="12" t="s">
        <v>199</v>
      </c>
      <c r="I192" s="12" t="s">
        <v>199</v>
      </c>
      <c r="J192" s="59" t="s">
        <v>199</v>
      </c>
    </row>
    <row r="193" spans="1:10" s="11" customFormat="1" ht="24.95" customHeight="1" x14ac:dyDescent="0.2">
      <c r="A193" s="12">
        <v>25</v>
      </c>
      <c r="B193" s="12" t="s">
        <v>199</v>
      </c>
      <c r="C193" s="44" t="s">
        <v>199</v>
      </c>
      <c r="D193" s="12" t="s">
        <v>199</v>
      </c>
      <c r="E193" s="12" t="s">
        <v>199</v>
      </c>
      <c r="F193" s="12" t="s">
        <v>199</v>
      </c>
      <c r="G193" s="48" t="s">
        <v>199</v>
      </c>
      <c r="H193" s="12" t="s">
        <v>199</v>
      </c>
      <c r="I193" s="12" t="s">
        <v>199</v>
      </c>
      <c r="J193" s="59" t="s">
        <v>199</v>
      </c>
    </row>
    <row r="194" spans="1:10" s="11" customFormat="1" ht="24.95" customHeight="1" x14ac:dyDescent="0.2">
      <c r="A194" s="12">
        <v>26</v>
      </c>
      <c r="B194" s="12" t="s">
        <v>199</v>
      </c>
      <c r="C194" s="44" t="s">
        <v>199</v>
      </c>
      <c r="D194" s="12" t="s">
        <v>199</v>
      </c>
      <c r="E194" s="12" t="s">
        <v>199</v>
      </c>
      <c r="F194" s="12" t="s">
        <v>199</v>
      </c>
      <c r="G194" s="48" t="s">
        <v>199</v>
      </c>
      <c r="H194" s="12" t="s">
        <v>199</v>
      </c>
      <c r="I194" s="12" t="s">
        <v>199</v>
      </c>
      <c r="J194" s="59" t="s">
        <v>199</v>
      </c>
    </row>
    <row r="195" spans="1:10" s="11" customFormat="1" ht="24.95" customHeight="1" x14ac:dyDescent="0.2">
      <c r="A195" s="12">
        <v>27</v>
      </c>
      <c r="B195" s="12" t="s">
        <v>199</v>
      </c>
      <c r="C195" s="44" t="s">
        <v>199</v>
      </c>
      <c r="D195" s="12" t="s">
        <v>199</v>
      </c>
      <c r="E195" s="12" t="s">
        <v>199</v>
      </c>
      <c r="F195" s="12" t="s">
        <v>199</v>
      </c>
      <c r="G195" s="48" t="s">
        <v>199</v>
      </c>
      <c r="H195" s="12" t="s">
        <v>199</v>
      </c>
      <c r="I195" s="12" t="s">
        <v>199</v>
      </c>
      <c r="J195" s="59" t="s">
        <v>199</v>
      </c>
    </row>
    <row r="196" spans="1:10" s="11" customFormat="1" ht="24.95" customHeight="1" x14ac:dyDescent="0.2">
      <c r="A196" s="12">
        <v>28</v>
      </c>
      <c r="B196" s="12" t="s">
        <v>199</v>
      </c>
      <c r="C196" s="44" t="s">
        <v>199</v>
      </c>
      <c r="D196" s="12" t="s">
        <v>199</v>
      </c>
      <c r="E196" s="12" t="s">
        <v>199</v>
      </c>
      <c r="F196" s="12" t="s">
        <v>199</v>
      </c>
      <c r="G196" s="48" t="s">
        <v>199</v>
      </c>
      <c r="H196" s="12" t="s">
        <v>199</v>
      </c>
      <c r="I196" s="12" t="s">
        <v>199</v>
      </c>
      <c r="J196" s="59" t="s">
        <v>199</v>
      </c>
    </row>
    <row r="197" spans="1:10" s="11" customFormat="1" ht="24.95" customHeight="1" x14ac:dyDescent="0.2">
      <c r="A197" s="12">
        <v>29</v>
      </c>
      <c r="B197" s="12" t="s">
        <v>199</v>
      </c>
      <c r="C197" s="44" t="s">
        <v>199</v>
      </c>
      <c r="D197" s="12" t="s">
        <v>199</v>
      </c>
      <c r="E197" s="12" t="s">
        <v>199</v>
      </c>
      <c r="F197" s="12" t="s">
        <v>199</v>
      </c>
      <c r="G197" s="48" t="s">
        <v>199</v>
      </c>
      <c r="H197" s="12" t="s">
        <v>199</v>
      </c>
      <c r="I197" s="12" t="s">
        <v>199</v>
      </c>
      <c r="J197" s="59" t="s">
        <v>199</v>
      </c>
    </row>
    <row r="198" spans="1:10" s="11" customFormat="1" ht="24.95" customHeight="1" x14ac:dyDescent="0.2">
      <c r="A198" s="12">
        <v>30</v>
      </c>
      <c r="B198" s="12" t="s">
        <v>199</v>
      </c>
      <c r="C198" s="44" t="s">
        <v>199</v>
      </c>
      <c r="D198" s="12" t="s">
        <v>199</v>
      </c>
      <c r="E198" s="12" t="s">
        <v>199</v>
      </c>
      <c r="F198" s="12" t="s">
        <v>199</v>
      </c>
      <c r="G198" s="48" t="s">
        <v>199</v>
      </c>
      <c r="H198" s="12" t="s">
        <v>199</v>
      </c>
      <c r="I198" s="12" t="s">
        <v>199</v>
      </c>
      <c r="J198" s="59" t="s">
        <v>199</v>
      </c>
    </row>
    <row r="199" spans="1:10" ht="72.75" customHeight="1" x14ac:dyDescent="0.2">
      <c r="A199" s="77"/>
      <c r="B199" s="198" t="s">
        <v>252</v>
      </c>
      <c r="C199" s="199"/>
      <c r="D199" s="199"/>
      <c r="E199" s="200"/>
      <c r="F199" s="201" t="s">
        <v>194</v>
      </c>
      <c r="G199" s="202"/>
      <c r="H199" s="202"/>
      <c r="I199" s="202"/>
      <c r="J199" s="203"/>
    </row>
    <row r="200" spans="1:10" ht="27" customHeight="1" x14ac:dyDescent="0.2">
      <c r="A200" s="204" t="s">
        <v>114</v>
      </c>
      <c r="B200" s="206" t="s">
        <v>2</v>
      </c>
      <c r="C200" s="207" t="s">
        <v>23</v>
      </c>
      <c r="D200" s="206" t="s">
        <v>19</v>
      </c>
      <c r="E200" s="209" t="s">
        <v>24</v>
      </c>
      <c r="F200" s="2" t="s">
        <v>16</v>
      </c>
      <c r="G200" s="46"/>
      <c r="H200" s="204" t="s">
        <v>108</v>
      </c>
      <c r="I200" s="204" t="s">
        <v>120</v>
      </c>
      <c r="J200" s="206" t="s">
        <v>25</v>
      </c>
    </row>
    <row r="201" spans="1:10" ht="20.25" customHeight="1" x14ac:dyDescent="0.2">
      <c r="A201" s="205"/>
      <c r="B201" s="205"/>
      <c r="C201" s="208"/>
      <c r="D201" s="205"/>
      <c r="E201" s="210"/>
      <c r="F201" s="6" t="s">
        <v>17</v>
      </c>
      <c r="G201" s="47" t="s">
        <v>18</v>
      </c>
      <c r="H201" s="205"/>
      <c r="I201" s="205"/>
      <c r="J201" s="205"/>
    </row>
    <row r="202" spans="1:10" s="11" customFormat="1" ht="24.95" customHeight="1" x14ac:dyDescent="0.2">
      <c r="A202" s="12">
        <v>1</v>
      </c>
      <c r="B202" s="12">
        <v>102</v>
      </c>
      <c r="C202" s="44" t="s">
        <v>101</v>
      </c>
      <c r="D202" s="12">
        <v>21</v>
      </c>
      <c r="E202" s="12">
        <v>979</v>
      </c>
      <c r="F202" s="12">
        <v>20</v>
      </c>
      <c r="G202" s="48">
        <v>6.333333333333333</v>
      </c>
      <c r="H202" s="12" t="s">
        <v>135</v>
      </c>
      <c r="I202" s="12">
        <v>1</v>
      </c>
      <c r="J202" s="59">
        <v>1</v>
      </c>
    </row>
    <row r="203" spans="1:10" s="11" customFormat="1" ht="24.95" customHeight="1" x14ac:dyDescent="0.2">
      <c r="A203" s="12">
        <v>2</v>
      </c>
      <c r="B203" s="12">
        <v>99</v>
      </c>
      <c r="C203" s="44" t="s">
        <v>215</v>
      </c>
      <c r="D203" s="12">
        <v>15</v>
      </c>
      <c r="E203" s="12">
        <v>909</v>
      </c>
      <c r="F203" s="12">
        <v>18</v>
      </c>
      <c r="G203" s="48">
        <v>15</v>
      </c>
      <c r="H203" s="12" t="s">
        <v>135</v>
      </c>
      <c r="I203" s="12">
        <v>2</v>
      </c>
      <c r="J203" s="59">
        <v>2</v>
      </c>
    </row>
    <row r="204" spans="1:10" s="11" customFormat="1" ht="24.95" customHeight="1" x14ac:dyDescent="0.2">
      <c r="A204" s="12">
        <v>3</v>
      </c>
      <c r="B204" s="12">
        <v>92</v>
      </c>
      <c r="C204" s="44" t="s">
        <v>210</v>
      </c>
      <c r="D204" s="12">
        <v>16</v>
      </c>
      <c r="E204" s="12">
        <v>584</v>
      </c>
      <c r="F204" s="12">
        <v>12</v>
      </c>
      <c r="G204" s="48">
        <v>2.6666666666666665</v>
      </c>
      <c r="H204" s="12" t="s">
        <v>135</v>
      </c>
      <c r="I204" s="12">
        <v>3</v>
      </c>
      <c r="J204" s="59">
        <v>3</v>
      </c>
    </row>
    <row r="205" spans="1:10" s="11" customFormat="1" ht="24.95" customHeight="1" x14ac:dyDescent="0.2">
      <c r="A205" s="12">
        <v>4</v>
      </c>
      <c r="B205" s="12">
        <v>94</v>
      </c>
      <c r="C205" s="44" t="s">
        <v>281</v>
      </c>
      <c r="D205" s="12">
        <v>25</v>
      </c>
      <c r="E205" s="12">
        <v>556</v>
      </c>
      <c r="F205" s="12">
        <v>11</v>
      </c>
      <c r="G205" s="48">
        <v>9.3333333333333339</v>
      </c>
      <c r="H205" s="12" t="s">
        <v>135</v>
      </c>
      <c r="I205" s="12">
        <v>4</v>
      </c>
      <c r="J205" s="59">
        <v>4</v>
      </c>
    </row>
    <row r="206" spans="1:10" s="11" customFormat="1" ht="24.95" customHeight="1" x14ac:dyDescent="0.2">
      <c r="A206" s="12">
        <v>5</v>
      </c>
      <c r="B206" s="12">
        <v>93</v>
      </c>
      <c r="C206" s="44" t="s">
        <v>189</v>
      </c>
      <c r="D206" s="12">
        <v>28</v>
      </c>
      <c r="E206" s="12">
        <v>484</v>
      </c>
      <c r="F206" s="12">
        <v>10</v>
      </c>
      <c r="G206" s="48">
        <v>1.3333333333333333</v>
      </c>
      <c r="H206" s="12" t="s">
        <v>135</v>
      </c>
      <c r="I206" s="12">
        <v>5</v>
      </c>
      <c r="J206" s="59">
        <v>5</v>
      </c>
    </row>
    <row r="207" spans="1:10" s="11" customFormat="1" ht="24.95" customHeight="1" x14ac:dyDescent="0.2">
      <c r="A207" s="12">
        <v>6</v>
      </c>
      <c r="B207" s="12">
        <v>96</v>
      </c>
      <c r="C207" s="44" t="s">
        <v>288</v>
      </c>
      <c r="D207" s="12">
        <v>25</v>
      </c>
      <c r="E207" s="12">
        <v>455</v>
      </c>
      <c r="F207" s="12">
        <v>9</v>
      </c>
      <c r="G207" s="48">
        <v>7.666666666666667</v>
      </c>
      <c r="H207" s="12" t="s">
        <v>135</v>
      </c>
      <c r="I207" s="12">
        <v>6</v>
      </c>
      <c r="J207" s="59">
        <v>6</v>
      </c>
    </row>
    <row r="208" spans="1:10" s="11" customFormat="1" ht="24.95" customHeight="1" x14ac:dyDescent="0.2">
      <c r="A208" s="12">
        <v>7</v>
      </c>
      <c r="B208" s="12">
        <v>101</v>
      </c>
      <c r="C208" s="44" t="s">
        <v>216</v>
      </c>
      <c r="D208" s="12">
        <v>9</v>
      </c>
      <c r="E208" s="12">
        <v>305</v>
      </c>
      <c r="F208" s="12">
        <v>6</v>
      </c>
      <c r="G208" s="48">
        <v>5.666666666666667</v>
      </c>
      <c r="H208" s="12" t="s">
        <v>135</v>
      </c>
      <c r="I208" s="12">
        <v>7</v>
      </c>
      <c r="J208" s="59">
        <v>7</v>
      </c>
    </row>
    <row r="209" spans="1:10" s="11" customFormat="1" ht="24.95" customHeight="1" x14ac:dyDescent="0.2">
      <c r="A209" s="12">
        <v>8</v>
      </c>
      <c r="B209" s="12">
        <v>105</v>
      </c>
      <c r="C209" s="44" t="s">
        <v>217</v>
      </c>
      <c r="D209" s="12">
        <v>8</v>
      </c>
      <c r="E209" s="12">
        <v>245</v>
      </c>
      <c r="F209" s="12">
        <v>5</v>
      </c>
      <c r="G209" s="48">
        <v>1.6666666666666667</v>
      </c>
      <c r="H209" s="12" t="s">
        <v>135</v>
      </c>
      <c r="I209" s="12">
        <v>8</v>
      </c>
      <c r="J209" s="59">
        <v>8</v>
      </c>
    </row>
    <row r="210" spans="1:10" s="11" customFormat="1" ht="24.95" customHeight="1" x14ac:dyDescent="0.2">
      <c r="A210" s="12">
        <v>9</v>
      </c>
      <c r="B210" s="12">
        <v>103</v>
      </c>
      <c r="C210" s="44" t="s">
        <v>187</v>
      </c>
      <c r="D210" s="12">
        <v>8</v>
      </c>
      <c r="E210" s="12">
        <v>172</v>
      </c>
      <c r="F210" s="12">
        <v>3</v>
      </c>
      <c r="G210" s="48">
        <v>9.3333333333333339</v>
      </c>
      <c r="H210" s="12" t="s">
        <v>135</v>
      </c>
      <c r="I210" s="12">
        <v>9</v>
      </c>
      <c r="J210" s="59">
        <v>9</v>
      </c>
    </row>
    <row r="211" spans="1:10" s="11" customFormat="1" ht="24.95" customHeight="1" x14ac:dyDescent="0.2">
      <c r="A211" s="12">
        <v>10</v>
      </c>
      <c r="B211" s="12">
        <v>95</v>
      </c>
      <c r="C211" s="44" t="s">
        <v>191</v>
      </c>
      <c r="D211" s="12">
        <v>4</v>
      </c>
      <c r="E211" s="12">
        <v>138</v>
      </c>
      <c r="F211" s="12">
        <v>2</v>
      </c>
      <c r="G211" s="48">
        <v>14</v>
      </c>
      <c r="H211" s="12" t="s">
        <v>135</v>
      </c>
      <c r="I211" s="12">
        <v>10</v>
      </c>
      <c r="J211" s="59">
        <v>10</v>
      </c>
    </row>
    <row r="212" spans="1:10" s="11" customFormat="1" ht="24.95" customHeight="1" x14ac:dyDescent="0.2">
      <c r="A212" s="12">
        <v>11</v>
      </c>
      <c r="B212" s="12">
        <v>97</v>
      </c>
      <c r="C212" s="44" t="s">
        <v>238</v>
      </c>
      <c r="D212" s="12">
        <v>9</v>
      </c>
      <c r="E212" s="12">
        <v>129</v>
      </c>
      <c r="F212" s="12">
        <v>2</v>
      </c>
      <c r="G212" s="48">
        <v>11</v>
      </c>
      <c r="H212" s="12" t="s">
        <v>135</v>
      </c>
      <c r="I212" s="12">
        <v>11</v>
      </c>
      <c r="J212" s="59">
        <v>11</v>
      </c>
    </row>
    <row r="213" spans="1:10" s="11" customFormat="1" ht="24.95" customHeight="1" x14ac:dyDescent="0.2">
      <c r="A213" s="12">
        <v>12</v>
      </c>
      <c r="B213" s="12">
        <v>100</v>
      </c>
      <c r="C213" s="44" t="s">
        <v>291</v>
      </c>
      <c r="D213" s="12">
        <v>7</v>
      </c>
      <c r="E213" s="12">
        <v>107</v>
      </c>
      <c r="F213" s="12">
        <v>2</v>
      </c>
      <c r="G213" s="48">
        <v>3.6666666666666665</v>
      </c>
      <c r="H213" s="12" t="s">
        <v>135</v>
      </c>
      <c r="I213" s="12">
        <v>12</v>
      </c>
      <c r="J213" s="59">
        <v>12</v>
      </c>
    </row>
    <row r="214" spans="1:10" s="11" customFormat="1" ht="24.95" customHeight="1" x14ac:dyDescent="0.2">
      <c r="A214" s="12">
        <v>13</v>
      </c>
      <c r="B214" s="12">
        <v>91</v>
      </c>
      <c r="C214" s="44" t="s">
        <v>180</v>
      </c>
      <c r="D214" s="12">
        <v>6</v>
      </c>
      <c r="E214" s="12">
        <v>100</v>
      </c>
      <c r="F214" s="12">
        <v>2</v>
      </c>
      <c r="G214" s="48">
        <v>1.3333333333333333</v>
      </c>
      <c r="H214" s="12" t="s">
        <v>135</v>
      </c>
      <c r="I214" s="12">
        <v>13</v>
      </c>
      <c r="J214" s="59">
        <v>13</v>
      </c>
    </row>
    <row r="215" spans="1:10" s="11" customFormat="1" ht="24.95" customHeight="1" x14ac:dyDescent="0.2">
      <c r="A215" s="12">
        <v>14</v>
      </c>
      <c r="B215" s="12">
        <v>98</v>
      </c>
      <c r="C215" s="44" t="s">
        <v>290</v>
      </c>
      <c r="D215" s="12">
        <v>0</v>
      </c>
      <c r="E215" s="12">
        <v>0</v>
      </c>
      <c r="F215" s="12">
        <v>0</v>
      </c>
      <c r="G215" s="48">
        <v>0</v>
      </c>
      <c r="H215" s="12" t="s">
        <v>135</v>
      </c>
      <c r="I215" s="12">
        <v>15</v>
      </c>
      <c r="J215" s="59">
        <v>15</v>
      </c>
    </row>
    <row r="216" spans="1:10" s="11" customFormat="1" ht="24.95" customHeight="1" x14ac:dyDescent="0.2">
      <c r="A216" s="12">
        <v>15</v>
      </c>
      <c r="B216" s="12" t="s">
        <v>199</v>
      </c>
      <c r="C216" s="44" t="s">
        <v>199</v>
      </c>
      <c r="D216" s="12" t="s">
        <v>199</v>
      </c>
      <c r="E216" s="12" t="s">
        <v>199</v>
      </c>
      <c r="F216" s="12" t="s">
        <v>199</v>
      </c>
      <c r="G216" s="48" t="s">
        <v>199</v>
      </c>
      <c r="H216" s="12" t="s">
        <v>199</v>
      </c>
      <c r="I216" s="12" t="s">
        <v>199</v>
      </c>
      <c r="J216" s="59" t="s">
        <v>199</v>
      </c>
    </row>
    <row r="217" spans="1:10" s="11" customFormat="1" ht="24.95" customHeight="1" x14ac:dyDescent="0.2">
      <c r="A217" s="12">
        <v>16</v>
      </c>
      <c r="B217" s="12" t="s">
        <v>199</v>
      </c>
      <c r="C217" s="44" t="s">
        <v>199</v>
      </c>
      <c r="D217" s="12" t="s">
        <v>199</v>
      </c>
      <c r="E217" s="12" t="s">
        <v>199</v>
      </c>
      <c r="F217" s="12" t="s">
        <v>199</v>
      </c>
      <c r="G217" s="48" t="s">
        <v>199</v>
      </c>
      <c r="H217" s="12" t="s">
        <v>199</v>
      </c>
      <c r="I217" s="12" t="s">
        <v>199</v>
      </c>
      <c r="J217" s="59" t="s">
        <v>199</v>
      </c>
    </row>
    <row r="218" spans="1:10" s="11" customFormat="1" ht="24.95" customHeight="1" x14ac:dyDescent="0.2">
      <c r="A218" s="12">
        <v>17</v>
      </c>
      <c r="B218" s="12" t="s">
        <v>199</v>
      </c>
      <c r="C218" s="44" t="s">
        <v>199</v>
      </c>
      <c r="D218" s="12" t="s">
        <v>199</v>
      </c>
      <c r="E218" s="12" t="s">
        <v>199</v>
      </c>
      <c r="F218" s="12" t="s">
        <v>199</v>
      </c>
      <c r="G218" s="48" t="s">
        <v>199</v>
      </c>
      <c r="H218" s="12" t="s">
        <v>199</v>
      </c>
      <c r="I218" s="12" t="s">
        <v>199</v>
      </c>
      <c r="J218" s="59" t="s">
        <v>199</v>
      </c>
    </row>
    <row r="219" spans="1:10" s="11" customFormat="1" ht="24.95" customHeight="1" x14ac:dyDescent="0.2">
      <c r="A219" s="12">
        <v>18</v>
      </c>
      <c r="B219" s="12" t="s">
        <v>199</v>
      </c>
      <c r="C219" s="44" t="s">
        <v>199</v>
      </c>
      <c r="D219" s="12" t="s">
        <v>199</v>
      </c>
      <c r="E219" s="12" t="s">
        <v>199</v>
      </c>
      <c r="F219" s="12" t="s">
        <v>199</v>
      </c>
      <c r="G219" s="48" t="s">
        <v>199</v>
      </c>
      <c r="H219" s="12" t="s">
        <v>199</v>
      </c>
      <c r="I219" s="12" t="s">
        <v>199</v>
      </c>
      <c r="J219" s="59" t="s">
        <v>199</v>
      </c>
    </row>
    <row r="220" spans="1:10" s="11" customFormat="1" ht="24.95" customHeight="1" x14ac:dyDescent="0.2">
      <c r="A220" s="12">
        <v>19</v>
      </c>
      <c r="B220" s="12" t="s">
        <v>199</v>
      </c>
      <c r="C220" s="44" t="s">
        <v>199</v>
      </c>
      <c r="D220" s="12" t="s">
        <v>199</v>
      </c>
      <c r="E220" s="12" t="s">
        <v>199</v>
      </c>
      <c r="F220" s="12" t="s">
        <v>199</v>
      </c>
      <c r="G220" s="48" t="s">
        <v>199</v>
      </c>
      <c r="H220" s="12" t="s">
        <v>199</v>
      </c>
      <c r="I220" s="12" t="s">
        <v>199</v>
      </c>
      <c r="J220" s="59" t="s">
        <v>199</v>
      </c>
    </row>
    <row r="221" spans="1:10" s="11" customFormat="1" ht="24.95" customHeight="1" x14ac:dyDescent="0.2">
      <c r="A221" s="12">
        <v>20</v>
      </c>
      <c r="B221" s="12" t="s">
        <v>199</v>
      </c>
      <c r="C221" s="44" t="s">
        <v>199</v>
      </c>
      <c r="D221" s="12" t="s">
        <v>199</v>
      </c>
      <c r="E221" s="12" t="s">
        <v>199</v>
      </c>
      <c r="F221" s="12" t="s">
        <v>199</v>
      </c>
      <c r="G221" s="48" t="s">
        <v>199</v>
      </c>
      <c r="H221" s="12" t="s">
        <v>199</v>
      </c>
      <c r="I221" s="12" t="s">
        <v>199</v>
      </c>
      <c r="J221" s="59" t="s">
        <v>199</v>
      </c>
    </row>
    <row r="222" spans="1:10" s="11" customFormat="1" ht="24.95" customHeight="1" x14ac:dyDescent="0.2">
      <c r="A222" s="12">
        <v>21</v>
      </c>
      <c r="B222" s="12" t="s">
        <v>199</v>
      </c>
      <c r="C222" s="44" t="s">
        <v>199</v>
      </c>
      <c r="D222" s="12" t="s">
        <v>199</v>
      </c>
      <c r="E222" s="12" t="s">
        <v>199</v>
      </c>
      <c r="F222" s="12" t="s">
        <v>199</v>
      </c>
      <c r="G222" s="48" t="s">
        <v>199</v>
      </c>
      <c r="H222" s="12" t="s">
        <v>199</v>
      </c>
      <c r="I222" s="12" t="s">
        <v>199</v>
      </c>
      <c r="J222" s="59" t="s">
        <v>199</v>
      </c>
    </row>
    <row r="223" spans="1:10" s="11" customFormat="1" ht="24.95" customHeight="1" x14ac:dyDescent="0.2">
      <c r="A223" s="12">
        <v>22</v>
      </c>
      <c r="B223" s="12" t="s">
        <v>199</v>
      </c>
      <c r="C223" s="44" t="s">
        <v>199</v>
      </c>
      <c r="D223" s="12" t="s">
        <v>199</v>
      </c>
      <c r="E223" s="12" t="s">
        <v>199</v>
      </c>
      <c r="F223" s="12" t="s">
        <v>199</v>
      </c>
      <c r="G223" s="48" t="s">
        <v>199</v>
      </c>
      <c r="H223" s="12" t="s">
        <v>199</v>
      </c>
      <c r="I223" s="12" t="s">
        <v>199</v>
      </c>
      <c r="J223" s="59" t="s">
        <v>199</v>
      </c>
    </row>
    <row r="224" spans="1:10" s="11" customFormat="1" ht="24.95" customHeight="1" x14ac:dyDescent="0.2">
      <c r="A224" s="12">
        <v>23</v>
      </c>
      <c r="B224" s="12" t="s">
        <v>199</v>
      </c>
      <c r="C224" s="44" t="s">
        <v>199</v>
      </c>
      <c r="D224" s="12" t="s">
        <v>199</v>
      </c>
      <c r="E224" s="12" t="s">
        <v>199</v>
      </c>
      <c r="F224" s="12" t="s">
        <v>199</v>
      </c>
      <c r="G224" s="48" t="s">
        <v>199</v>
      </c>
      <c r="H224" s="12" t="s">
        <v>199</v>
      </c>
      <c r="I224" s="12" t="s">
        <v>199</v>
      </c>
      <c r="J224" s="59" t="s">
        <v>199</v>
      </c>
    </row>
    <row r="225" spans="1:10" s="11" customFormat="1" ht="24.95" customHeight="1" x14ac:dyDescent="0.2">
      <c r="A225" s="12">
        <v>24</v>
      </c>
      <c r="B225" s="12" t="s">
        <v>199</v>
      </c>
      <c r="C225" s="44" t="s">
        <v>199</v>
      </c>
      <c r="D225" s="12" t="s">
        <v>199</v>
      </c>
      <c r="E225" s="12" t="s">
        <v>199</v>
      </c>
      <c r="F225" s="12" t="s">
        <v>199</v>
      </c>
      <c r="G225" s="48" t="s">
        <v>199</v>
      </c>
      <c r="H225" s="12" t="s">
        <v>199</v>
      </c>
      <c r="I225" s="12" t="s">
        <v>199</v>
      </c>
      <c r="J225" s="59" t="s">
        <v>199</v>
      </c>
    </row>
    <row r="226" spans="1:10" s="11" customFormat="1" ht="24.95" customHeight="1" x14ac:dyDescent="0.2">
      <c r="A226" s="12">
        <v>25</v>
      </c>
      <c r="B226" s="12" t="s">
        <v>199</v>
      </c>
      <c r="C226" s="44" t="s">
        <v>199</v>
      </c>
      <c r="D226" s="12" t="s">
        <v>199</v>
      </c>
      <c r="E226" s="12" t="s">
        <v>199</v>
      </c>
      <c r="F226" s="12" t="s">
        <v>199</v>
      </c>
      <c r="G226" s="48" t="s">
        <v>199</v>
      </c>
      <c r="H226" s="12" t="s">
        <v>199</v>
      </c>
      <c r="I226" s="12" t="s">
        <v>199</v>
      </c>
      <c r="J226" s="59" t="s">
        <v>199</v>
      </c>
    </row>
    <row r="227" spans="1:10" s="11" customFormat="1" ht="24.95" customHeight="1" x14ac:dyDescent="0.2">
      <c r="A227" s="12">
        <v>26</v>
      </c>
      <c r="B227" s="12" t="s">
        <v>199</v>
      </c>
      <c r="C227" s="44" t="s">
        <v>199</v>
      </c>
      <c r="D227" s="12" t="s">
        <v>199</v>
      </c>
      <c r="E227" s="12" t="s">
        <v>199</v>
      </c>
      <c r="F227" s="12" t="s">
        <v>199</v>
      </c>
      <c r="G227" s="48" t="s">
        <v>199</v>
      </c>
      <c r="H227" s="12" t="s">
        <v>199</v>
      </c>
      <c r="I227" s="12" t="s">
        <v>199</v>
      </c>
      <c r="J227" s="59" t="s">
        <v>199</v>
      </c>
    </row>
    <row r="228" spans="1:10" s="11" customFormat="1" ht="24.95" customHeight="1" x14ac:dyDescent="0.2">
      <c r="A228" s="12">
        <v>27</v>
      </c>
      <c r="B228" s="12" t="s">
        <v>199</v>
      </c>
      <c r="C228" s="44" t="s">
        <v>199</v>
      </c>
      <c r="D228" s="12" t="s">
        <v>199</v>
      </c>
      <c r="E228" s="12" t="s">
        <v>199</v>
      </c>
      <c r="F228" s="12" t="s">
        <v>199</v>
      </c>
      <c r="G228" s="48" t="s">
        <v>199</v>
      </c>
      <c r="H228" s="12" t="s">
        <v>199</v>
      </c>
      <c r="I228" s="12" t="s">
        <v>199</v>
      </c>
      <c r="J228" s="59" t="s">
        <v>199</v>
      </c>
    </row>
    <row r="229" spans="1:10" s="11" customFormat="1" ht="24.95" customHeight="1" x14ac:dyDescent="0.2">
      <c r="A229" s="12">
        <v>28</v>
      </c>
      <c r="B229" s="12" t="s">
        <v>199</v>
      </c>
      <c r="C229" s="44" t="s">
        <v>199</v>
      </c>
      <c r="D229" s="12" t="s">
        <v>199</v>
      </c>
      <c r="E229" s="12" t="s">
        <v>199</v>
      </c>
      <c r="F229" s="12" t="s">
        <v>199</v>
      </c>
      <c r="G229" s="48" t="s">
        <v>199</v>
      </c>
      <c r="H229" s="12" t="s">
        <v>199</v>
      </c>
      <c r="I229" s="12" t="s">
        <v>199</v>
      </c>
      <c r="J229" s="59" t="s">
        <v>199</v>
      </c>
    </row>
    <row r="230" spans="1:10" s="11" customFormat="1" ht="24.95" customHeight="1" x14ac:dyDescent="0.2">
      <c r="A230" s="12">
        <v>29</v>
      </c>
      <c r="B230" s="12" t="s">
        <v>199</v>
      </c>
      <c r="C230" s="44" t="s">
        <v>199</v>
      </c>
      <c r="D230" s="12" t="s">
        <v>199</v>
      </c>
      <c r="E230" s="12" t="s">
        <v>199</v>
      </c>
      <c r="F230" s="12" t="s">
        <v>199</v>
      </c>
      <c r="G230" s="48" t="s">
        <v>199</v>
      </c>
      <c r="H230" s="12" t="s">
        <v>199</v>
      </c>
      <c r="I230" s="12" t="s">
        <v>199</v>
      </c>
      <c r="J230" s="59" t="s">
        <v>199</v>
      </c>
    </row>
    <row r="231" spans="1:10" s="11" customFormat="1" ht="24.95" customHeight="1" x14ac:dyDescent="0.2">
      <c r="A231" s="12">
        <v>30</v>
      </c>
      <c r="B231" s="12" t="s">
        <v>199</v>
      </c>
      <c r="C231" s="44" t="s">
        <v>199</v>
      </c>
      <c r="D231" s="12" t="s">
        <v>199</v>
      </c>
      <c r="E231" s="12" t="s">
        <v>199</v>
      </c>
      <c r="F231" s="12" t="s">
        <v>199</v>
      </c>
      <c r="G231" s="48" t="s">
        <v>199</v>
      </c>
      <c r="H231" s="12" t="s">
        <v>199</v>
      </c>
      <c r="I231" s="12" t="s">
        <v>199</v>
      </c>
      <c r="J231" s="59" t="s">
        <v>199</v>
      </c>
    </row>
    <row r="232" spans="1:10" ht="72.75" customHeight="1" x14ac:dyDescent="0.2">
      <c r="A232" s="77"/>
      <c r="B232" s="198" t="s">
        <v>252</v>
      </c>
      <c r="C232" s="199"/>
      <c r="D232" s="199"/>
      <c r="E232" s="200"/>
      <c r="F232" s="201" t="s">
        <v>195</v>
      </c>
      <c r="G232" s="202"/>
      <c r="H232" s="202"/>
      <c r="I232" s="202"/>
      <c r="J232" s="203"/>
    </row>
    <row r="233" spans="1:10" ht="27" customHeight="1" x14ac:dyDescent="0.2">
      <c r="A233" s="204" t="s">
        <v>114</v>
      </c>
      <c r="B233" s="206" t="s">
        <v>2</v>
      </c>
      <c r="C233" s="207" t="s">
        <v>23</v>
      </c>
      <c r="D233" s="206" t="s">
        <v>19</v>
      </c>
      <c r="E233" s="209" t="s">
        <v>24</v>
      </c>
      <c r="F233" s="2" t="s">
        <v>16</v>
      </c>
      <c r="G233" s="46"/>
      <c r="H233" s="204" t="s">
        <v>108</v>
      </c>
      <c r="I233" s="204" t="s">
        <v>120</v>
      </c>
      <c r="J233" s="206" t="s">
        <v>25</v>
      </c>
    </row>
    <row r="234" spans="1:10" ht="20.25" customHeight="1" x14ac:dyDescent="0.2">
      <c r="A234" s="205"/>
      <c r="B234" s="205"/>
      <c r="C234" s="208"/>
      <c r="D234" s="205"/>
      <c r="E234" s="210"/>
      <c r="F234" s="6" t="s">
        <v>17</v>
      </c>
      <c r="G234" s="47" t="s">
        <v>18</v>
      </c>
      <c r="H234" s="205"/>
      <c r="I234" s="205"/>
      <c r="J234" s="205"/>
    </row>
    <row r="235" spans="1:10" s="11" customFormat="1" ht="24.95" customHeight="1" x14ac:dyDescent="0.2">
      <c r="A235" s="12">
        <v>1</v>
      </c>
      <c r="B235" s="12">
        <v>115</v>
      </c>
      <c r="C235" s="44" t="s">
        <v>161</v>
      </c>
      <c r="D235" s="12">
        <v>22</v>
      </c>
      <c r="E235" s="12">
        <v>1322</v>
      </c>
      <c r="F235" s="12">
        <v>27</v>
      </c>
      <c r="G235" s="48">
        <v>8.6666666666666661</v>
      </c>
      <c r="H235" s="12" t="s">
        <v>135</v>
      </c>
      <c r="I235" s="12">
        <v>1</v>
      </c>
      <c r="J235" s="59">
        <v>1</v>
      </c>
    </row>
    <row r="236" spans="1:10" s="11" customFormat="1" ht="24.95" customHeight="1" x14ac:dyDescent="0.2">
      <c r="A236" s="12">
        <v>2</v>
      </c>
      <c r="B236" s="12">
        <v>118</v>
      </c>
      <c r="C236" s="44" t="s">
        <v>304</v>
      </c>
      <c r="D236" s="12">
        <v>11</v>
      </c>
      <c r="E236" s="12">
        <v>1206</v>
      </c>
      <c r="F236" s="12">
        <v>25</v>
      </c>
      <c r="G236" s="48">
        <v>2</v>
      </c>
      <c r="H236" s="12" t="s">
        <v>135</v>
      </c>
      <c r="I236" s="12">
        <v>2</v>
      </c>
      <c r="J236" s="59">
        <v>2</v>
      </c>
    </row>
    <row r="237" spans="1:10" s="11" customFormat="1" ht="24.95" customHeight="1" x14ac:dyDescent="0.2">
      <c r="A237" s="12">
        <v>3</v>
      </c>
      <c r="B237" s="12">
        <v>120</v>
      </c>
      <c r="C237" s="44" t="s">
        <v>271</v>
      </c>
      <c r="D237" s="12">
        <v>25</v>
      </c>
      <c r="E237" s="12">
        <v>1107</v>
      </c>
      <c r="F237" s="12">
        <v>23</v>
      </c>
      <c r="G237" s="48">
        <v>1</v>
      </c>
      <c r="H237" s="12" t="s">
        <v>135</v>
      </c>
      <c r="I237" s="12">
        <v>3</v>
      </c>
      <c r="J237" s="59">
        <v>3</v>
      </c>
    </row>
    <row r="238" spans="1:10" s="11" customFormat="1" ht="24.95" customHeight="1" x14ac:dyDescent="0.2">
      <c r="A238" s="12">
        <v>4</v>
      </c>
      <c r="B238" s="12">
        <v>114</v>
      </c>
      <c r="C238" s="44" t="s">
        <v>167</v>
      </c>
      <c r="D238" s="12">
        <v>16</v>
      </c>
      <c r="E238" s="12">
        <v>794</v>
      </c>
      <c r="F238" s="12">
        <v>16</v>
      </c>
      <c r="G238" s="48">
        <v>8.6666666666666661</v>
      </c>
      <c r="H238" s="12" t="s">
        <v>135</v>
      </c>
      <c r="I238" s="12">
        <v>4</v>
      </c>
      <c r="J238" s="59">
        <v>4</v>
      </c>
    </row>
    <row r="239" spans="1:10" s="11" customFormat="1" ht="24.95" customHeight="1" x14ac:dyDescent="0.2">
      <c r="A239" s="12">
        <v>5</v>
      </c>
      <c r="B239" s="12">
        <v>116</v>
      </c>
      <c r="C239" s="44" t="s">
        <v>205</v>
      </c>
      <c r="D239" s="12">
        <v>20</v>
      </c>
      <c r="E239" s="12">
        <v>786</v>
      </c>
      <c r="F239" s="12">
        <v>16</v>
      </c>
      <c r="G239" s="48">
        <v>6</v>
      </c>
      <c r="H239" s="12" t="s">
        <v>135</v>
      </c>
      <c r="I239" s="12">
        <v>5</v>
      </c>
      <c r="J239" s="59">
        <v>5</v>
      </c>
    </row>
    <row r="240" spans="1:10" s="11" customFormat="1" ht="24.95" customHeight="1" x14ac:dyDescent="0.2">
      <c r="A240" s="12">
        <v>6</v>
      </c>
      <c r="B240" s="12">
        <v>110</v>
      </c>
      <c r="C240" s="44" t="s">
        <v>156</v>
      </c>
      <c r="D240" s="12">
        <v>20</v>
      </c>
      <c r="E240" s="12">
        <v>667</v>
      </c>
      <c r="F240" s="12">
        <v>13</v>
      </c>
      <c r="G240" s="48">
        <v>14.333333333333334</v>
      </c>
      <c r="H240" s="12" t="s">
        <v>135</v>
      </c>
      <c r="I240" s="12">
        <v>6</v>
      </c>
      <c r="J240" s="59">
        <v>6</v>
      </c>
    </row>
    <row r="241" spans="1:10" s="11" customFormat="1" ht="24.95" customHeight="1" x14ac:dyDescent="0.2">
      <c r="A241" s="12">
        <v>7</v>
      </c>
      <c r="B241" s="12">
        <v>108</v>
      </c>
      <c r="C241" s="44" t="s">
        <v>219</v>
      </c>
      <c r="D241" s="12">
        <v>19</v>
      </c>
      <c r="E241" s="12">
        <v>523</v>
      </c>
      <c r="F241" s="12">
        <v>10</v>
      </c>
      <c r="G241" s="48">
        <v>14.333333333333334</v>
      </c>
      <c r="H241" s="12" t="s">
        <v>135</v>
      </c>
      <c r="I241" s="12">
        <v>7</v>
      </c>
      <c r="J241" s="59">
        <v>7</v>
      </c>
    </row>
    <row r="242" spans="1:10" s="11" customFormat="1" ht="24.95" customHeight="1" x14ac:dyDescent="0.2">
      <c r="A242" s="12">
        <v>8</v>
      </c>
      <c r="B242" s="12">
        <v>112</v>
      </c>
      <c r="C242" s="44" t="s">
        <v>183</v>
      </c>
      <c r="D242" s="12">
        <v>7</v>
      </c>
      <c r="E242" s="12">
        <v>453</v>
      </c>
      <c r="F242" s="12">
        <v>9</v>
      </c>
      <c r="G242" s="48">
        <v>7</v>
      </c>
      <c r="H242" s="12" t="s">
        <v>135</v>
      </c>
      <c r="I242" s="12">
        <v>8</v>
      </c>
      <c r="J242" s="59">
        <v>8</v>
      </c>
    </row>
    <row r="243" spans="1:10" s="11" customFormat="1" ht="24.95" customHeight="1" x14ac:dyDescent="0.2">
      <c r="A243" s="12">
        <v>9</v>
      </c>
      <c r="B243" s="12">
        <v>109</v>
      </c>
      <c r="C243" s="44" t="s">
        <v>207</v>
      </c>
      <c r="D243" s="12">
        <v>16</v>
      </c>
      <c r="E243" s="12">
        <v>358</v>
      </c>
      <c r="F243" s="12">
        <v>7</v>
      </c>
      <c r="G243" s="48">
        <v>7.333333333333333</v>
      </c>
      <c r="H243" s="12" t="s">
        <v>135</v>
      </c>
      <c r="I243" s="12">
        <v>9</v>
      </c>
      <c r="J243" s="59">
        <v>9</v>
      </c>
    </row>
    <row r="244" spans="1:10" s="11" customFormat="1" ht="24.95" customHeight="1" x14ac:dyDescent="0.2">
      <c r="A244" s="12">
        <v>10</v>
      </c>
      <c r="B244" s="12">
        <v>107</v>
      </c>
      <c r="C244" s="44" t="s">
        <v>300</v>
      </c>
      <c r="D244" s="12">
        <v>9</v>
      </c>
      <c r="E244" s="12">
        <v>286</v>
      </c>
      <c r="F244" s="12">
        <v>5</v>
      </c>
      <c r="G244" s="48">
        <v>15.333333333333334</v>
      </c>
      <c r="H244" s="12" t="s">
        <v>135</v>
      </c>
      <c r="I244" s="12">
        <v>10</v>
      </c>
      <c r="J244" s="59">
        <v>10</v>
      </c>
    </row>
    <row r="245" spans="1:10" s="11" customFormat="1" ht="24.95" customHeight="1" x14ac:dyDescent="0.2">
      <c r="A245" s="12">
        <v>11</v>
      </c>
      <c r="B245" s="12">
        <v>117</v>
      </c>
      <c r="C245" s="44" t="s">
        <v>294</v>
      </c>
      <c r="D245" s="12">
        <v>10</v>
      </c>
      <c r="E245" s="12">
        <v>266</v>
      </c>
      <c r="F245" s="12">
        <v>5</v>
      </c>
      <c r="G245" s="48">
        <v>8.6666666666666661</v>
      </c>
      <c r="H245" s="12" t="s">
        <v>135</v>
      </c>
      <c r="I245" s="12">
        <v>11</v>
      </c>
      <c r="J245" s="59">
        <v>11</v>
      </c>
    </row>
    <row r="246" spans="1:10" s="11" customFormat="1" ht="24.95" customHeight="1" x14ac:dyDescent="0.2">
      <c r="A246" s="12">
        <v>12</v>
      </c>
      <c r="B246" s="12">
        <v>111</v>
      </c>
      <c r="C246" s="44" t="s">
        <v>279</v>
      </c>
      <c r="D246" s="12">
        <v>12</v>
      </c>
      <c r="E246" s="12">
        <v>257</v>
      </c>
      <c r="F246" s="12">
        <v>5</v>
      </c>
      <c r="G246" s="48">
        <v>5.666666666666667</v>
      </c>
      <c r="H246" s="12" t="s">
        <v>135</v>
      </c>
      <c r="I246" s="12">
        <v>12</v>
      </c>
      <c r="J246" s="59">
        <v>12</v>
      </c>
    </row>
    <row r="247" spans="1:10" s="11" customFormat="1" ht="24.95" customHeight="1" x14ac:dyDescent="0.2">
      <c r="A247" s="12">
        <v>13</v>
      </c>
      <c r="B247" s="12">
        <v>113</v>
      </c>
      <c r="C247" s="44" t="s">
        <v>190</v>
      </c>
      <c r="D247" s="12">
        <v>4</v>
      </c>
      <c r="E247" s="12">
        <v>182</v>
      </c>
      <c r="F247" s="12">
        <v>3</v>
      </c>
      <c r="G247" s="48">
        <v>12.666666666666666</v>
      </c>
      <c r="H247" s="12" t="s">
        <v>135</v>
      </c>
      <c r="I247" s="12">
        <v>13</v>
      </c>
      <c r="J247" s="59">
        <v>13</v>
      </c>
    </row>
    <row r="248" spans="1:10" s="11" customFormat="1" ht="24.95" customHeight="1" x14ac:dyDescent="0.2">
      <c r="A248" s="12">
        <v>14</v>
      </c>
      <c r="B248" s="12">
        <v>119</v>
      </c>
      <c r="C248" s="44" t="s">
        <v>186</v>
      </c>
      <c r="D248" s="12">
        <v>5</v>
      </c>
      <c r="E248" s="12">
        <v>175</v>
      </c>
      <c r="F248" s="12">
        <v>3</v>
      </c>
      <c r="G248" s="48">
        <v>10.333333333333334</v>
      </c>
      <c r="H248" s="12" t="s">
        <v>135</v>
      </c>
      <c r="I248" s="12">
        <v>14</v>
      </c>
      <c r="J248" s="59">
        <v>14</v>
      </c>
    </row>
    <row r="249" spans="1:10" s="11" customFormat="1" ht="24.95" customHeight="1" x14ac:dyDescent="0.2">
      <c r="A249" s="12">
        <v>15</v>
      </c>
      <c r="B249" s="12" t="s">
        <v>199</v>
      </c>
      <c r="C249" s="44" t="s">
        <v>199</v>
      </c>
      <c r="D249" s="12" t="s">
        <v>199</v>
      </c>
      <c r="E249" s="12" t="s">
        <v>199</v>
      </c>
      <c r="F249" s="12" t="s">
        <v>199</v>
      </c>
      <c r="G249" s="48" t="s">
        <v>199</v>
      </c>
      <c r="H249" s="12" t="s">
        <v>199</v>
      </c>
      <c r="I249" s="12" t="s">
        <v>199</v>
      </c>
      <c r="J249" s="59" t="s">
        <v>199</v>
      </c>
    </row>
    <row r="250" spans="1:10" s="11" customFormat="1" ht="24.95" customHeight="1" x14ac:dyDescent="0.2">
      <c r="A250" s="12">
        <v>16</v>
      </c>
      <c r="B250" s="12" t="s">
        <v>199</v>
      </c>
      <c r="C250" s="44" t="s">
        <v>199</v>
      </c>
      <c r="D250" s="12" t="s">
        <v>199</v>
      </c>
      <c r="E250" s="12" t="s">
        <v>199</v>
      </c>
      <c r="F250" s="12" t="s">
        <v>199</v>
      </c>
      <c r="G250" s="48" t="s">
        <v>199</v>
      </c>
      <c r="H250" s="12" t="s">
        <v>199</v>
      </c>
      <c r="I250" s="12" t="s">
        <v>199</v>
      </c>
      <c r="J250" s="59" t="s">
        <v>199</v>
      </c>
    </row>
    <row r="251" spans="1:10" s="11" customFormat="1" ht="24.95" customHeight="1" x14ac:dyDescent="0.2">
      <c r="A251" s="12">
        <v>17</v>
      </c>
      <c r="B251" s="12" t="s">
        <v>199</v>
      </c>
      <c r="C251" s="44" t="s">
        <v>199</v>
      </c>
      <c r="D251" s="12" t="s">
        <v>199</v>
      </c>
      <c r="E251" s="12" t="s">
        <v>199</v>
      </c>
      <c r="F251" s="12" t="s">
        <v>199</v>
      </c>
      <c r="G251" s="48" t="s">
        <v>199</v>
      </c>
      <c r="H251" s="12" t="s">
        <v>199</v>
      </c>
      <c r="I251" s="12" t="s">
        <v>199</v>
      </c>
      <c r="J251" s="59" t="s">
        <v>199</v>
      </c>
    </row>
    <row r="252" spans="1:10" s="11" customFormat="1" ht="24.95" customHeight="1" x14ac:dyDescent="0.2">
      <c r="A252" s="12">
        <v>18</v>
      </c>
      <c r="B252" s="12" t="s">
        <v>199</v>
      </c>
      <c r="C252" s="44" t="s">
        <v>199</v>
      </c>
      <c r="D252" s="12" t="s">
        <v>199</v>
      </c>
      <c r="E252" s="12" t="s">
        <v>199</v>
      </c>
      <c r="F252" s="12" t="s">
        <v>199</v>
      </c>
      <c r="G252" s="48" t="s">
        <v>199</v>
      </c>
      <c r="H252" s="12" t="s">
        <v>199</v>
      </c>
      <c r="I252" s="12" t="s">
        <v>199</v>
      </c>
      <c r="J252" s="59" t="s">
        <v>199</v>
      </c>
    </row>
    <row r="253" spans="1:10" s="11" customFormat="1" ht="24.95" customHeight="1" x14ac:dyDescent="0.2">
      <c r="A253" s="12">
        <v>19</v>
      </c>
      <c r="B253" s="12" t="s">
        <v>199</v>
      </c>
      <c r="C253" s="44" t="s">
        <v>199</v>
      </c>
      <c r="D253" s="12" t="s">
        <v>199</v>
      </c>
      <c r="E253" s="12" t="s">
        <v>199</v>
      </c>
      <c r="F253" s="12" t="s">
        <v>199</v>
      </c>
      <c r="G253" s="48" t="s">
        <v>199</v>
      </c>
      <c r="H253" s="12" t="s">
        <v>199</v>
      </c>
      <c r="I253" s="12" t="s">
        <v>199</v>
      </c>
      <c r="J253" s="59" t="s">
        <v>199</v>
      </c>
    </row>
    <row r="254" spans="1:10" s="11" customFormat="1" ht="24.95" customHeight="1" x14ac:dyDescent="0.2">
      <c r="A254" s="12">
        <v>20</v>
      </c>
      <c r="B254" s="12" t="s">
        <v>199</v>
      </c>
      <c r="C254" s="44" t="s">
        <v>199</v>
      </c>
      <c r="D254" s="12" t="s">
        <v>199</v>
      </c>
      <c r="E254" s="12" t="s">
        <v>199</v>
      </c>
      <c r="F254" s="12" t="s">
        <v>199</v>
      </c>
      <c r="G254" s="48" t="s">
        <v>199</v>
      </c>
      <c r="H254" s="12" t="s">
        <v>199</v>
      </c>
      <c r="I254" s="12" t="s">
        <v>199</v>
      </c>
      <c r="J254" s="59" t="s">
        <v>199</v>
      </c>
    </row>
    <row r="255" spans="1:10" s="11" customFormat="1" ht="24.95" customHeight="1" x14ac:dyDescent="0.2">
      <c r="A255" s="12">
        <v>21</v>
      </c>
      <c r="B255" s="12" t="s">
        <v>199</v>
      </c>
      <c r="C255" s="44" t="s">
        <v>199</v>
      </c>
      <c r="D255" s="12" t="s">
        <v>199</v>
      </c>
      <c r="E255" s="12" t="s">
        <v>199</v>
      </c>
      <c r="F255" s="12" t="s">
        <v>199</v>
      </c>
      <c r="G255" s="48" t="s">
        <v>199</v>
      </c>
      <c r="H255" s="12" t="s">
        <v>199</v>
      </c>
      <c r="I255" s="12" t="s">
        <v>199</v>
      </c>
      <c r="J255" s="59" t="s">
        <v>199</v>
      </c>
    </row>
    <row r="256" spans="1:10" s="11" customFormat="1" ht="24.95" customHeight="1" x14ac:dyDescent="0.2">
      <c r="A256" s="12">
        <v>22</v>
      </c>
      <c r="B256" s="12" t="s">
        <v>199</v>
      </c>
      <c r="C256" s="44" t="s">
        <v>199</v>
      </c>
      <c r="D256" s="12" t="s">
        <v>199</v>
      </c>
      <c r="E256" s="12" t="s">
        <v>199</v>
      </c>
      <c r="F256" s="12" t="s">
        <v>199</v>
      </c>
      <c r="G256" s="48" t="s">
        <v>199</v>
      </c>
      <c r="H256" s="12" t="s">
        <v>199</v>
      </c>
      <c r="I256" s="12" t="s">
        <v>199</v>
      </c>
      <c r="J256" s="59" t="s">
        <v>199</v>
      </c>
    </row>
    <row r="257" spans="1:10" s="11" customFormat="1" ht="24.95" customHeight="1" x14ac:dyDescent="0.2">
      <c r="A257" s="12">
        <v>23</v>
      </c>
      <c r="B257" s="12" t="s">
        <v>199</v>
      </c>
      <c r="C257" s="44" t="s">
        <v>199</v>
      </c>
      <c r="D257" s="12" t="s">
        <v>199</v>
      </c>
      <c r="E257" s="12" t="s">
        <v>199</v>
      </c>
      <c r="F257" s="12" t="s">
        <v>199</v>
      </c>
      <c r="G257" s="48" t="s">
        <v>199</v>
      </c>
      <c r="H257" s="12" t="s">
        <v>199</v>
      </c>
      <c r="I257" s="12" t="s">
        <v>199</v>
      </c>
      <c r="J257" s="59" t="s">
        <v>199</v>
      </c>
    </row>
    <row r="258" spans="1:10" s="11" customFormat="1" ht="24.95" customHeight="1" x14ac:dyDescent="0.2">
      <c r="A258" s="12">
        <v>24</v>
      </c>
      <c r="B258" s="12" t="s">
        <v>199</v>
      </c>
      <c r="C258" s="44" t="s">
        <v>199</v>
      </c>
      <c r="D258" s="12" t="s">
        <v>199</v>
      </c>
      <c r="E258" s="12" t="s">
        <v>199</v>
      </c>
      <c r="F258" s="12" t="s">
        <v>199</v>
      </c>
      <c r="G258" s="48" t="s">
        <v>199</v>
      </c>
      <c r="H258" s="12" t="s">
        <v>199</v>
      </c>
      <c r="I258" s="12" t="s">
        <v>199</v>
      </c>
      <c r="J258" s="59" t="s">
        <v>199</v>
      </c>
    </row>
    <row r="259" spans="1:10" s="11" customFormat="1" ht="24.95" customHeight="1" x14ac:dyDescent="0.2">
      <c r="A259" s="12">
        <v>25</v>
      </c>
      <c r="B259" s="12" t="s">
        <v>199</v>
      </c>
      <c r="C259" s="44" t="s">
        <v>199</v>
      </c>
      <c r="D259" s="12" t="s">
        <v>199</v>
      </c>
      <c r="E259" s="12" t="s">
        <v>199</v>
      </c>
      <c r="F259" s="12" t="s">
        <v>199</v>
      </c>
      <c r="G259" s="48" t="s">
        <v>199</v>
      </c>
      <c r="H259" s="12" t="s">
        <v>199</v>
      </c>
      <c r="I259" s="12" t="s">
        <v>199</v>
      </c>
      <c r="J259" s="59" t="s">
        <v>199</v>
      </c>
    </row>
    <row r="260" spans="1:10" s="11" customFormat="1" ht="24.95" customHeight="1" x14ac:dyDescent="0.2">
      <c r="A260" s="12">
        <v>26</v>
      </c>
      <c r="B260" s="12" t="s">
        <v>199</v>
      </c>
      <c r="C260" s="44" t="s">
        <v>199</v>
      </c>
      <c r="D260" s="12" t="s">
        <v>199</v>
      </c>
      <c r="E260" s="12" t="s">
        <v>199</v>
      </c>
      <c r="F260" s="12" t="s">
        <v>199</v>
      </c>
      <c r="G260" s="48" t="s">
        <v>199</v>
      </c>
      <c r="H260" s="12" t="s">
        <v>199</v>
      </c>
      <c r="I260" s="12" t="s">
        <v>199</v>
      </c>
      <c r="J260" s="59" t="s">
        <v>199</v>
      </c>
    </row>
    <row r="261" spans="1:10" s="11" customFormat="1" ht="24.95" customHeight="1" x14ac:dyDescent="0.2">
      <c r="A261" s="12">
        <v>27</v>
      </c>
      <c r="B261" s="12" t="s">
        <v>199</v>
      </c>
      <c r="C261" s="44" t="s">
        <v>199</v>
      </c>
      <c r="D261" s="12" t="s">
        <v>199</v>
      </c>
      <c r="E261" s="12" t="s">
        <v>199</v>
      </c>
      <c r="F261" s="12" t="s">
        <v>199</v>
      </c>
      <c r="G261" s="48" t="s">
        <v>199</v>
      </c>
      <c r="H261" s="12" t="s">
        <v>199</v>
      </c>
      <c r="I261" s="12" t="s">
        <v>199</v>
      </c>
      <c r="J261" s="59" t="s">
        <v>199</v>
      </c>
    </row>
    <row r="262" spans="1:10" s="11" customFormat="1" ht="24.95" customHeight="1" x14ac:dyDescent="0.2">
      <c r="A262" s="12">
        <v>28</v>
      </c>
      <c r="B262" s="12" t="s">
        <v>199</v>
      </c>
      <c r="C262" s="44" t="s">
        <v>199</v>
      </c>
      <c r="D262" s="12" t="s">
        <v>199</v>
      </c>
      <c r="E262" s="12" t="s">
        <v>199</v>
      </c>
      <c r="F262" s="12" t="s">
        <v>199</v>
      </c>
      <c r="G262" s="48" t="s">
        <v>199</v>
      </c>
      <c r="H262" s="12" t="s">
        <v>199</v>
      </c>
      <c r="I262" s="12" t="s">
        <v>199</v>
      </c>
      <c r="J262" s="59" t="s">
        <v>199</v>
      </c>
    </row>
    <row r="263" spans="1:10" s="11" customFormat="1" ht="24.95" customHeight="1" x14ac:dyDescent="0.2">
      <c r="A263" s="12">
        <v>29</v>
      </c>
      <c r="B263" s="12" t="s">
        <v>199</v>
      </c>
      <c r="C263" s="44" t="s">
        <v>199</v>
      </c>
      <c r="D263" s="12" t="s">
        <v>199</v>
      </c>
      <c r="E263" s="12" t="s">
        <v>199</v>
      </c>
      <c r="F263" s="12" t="s">
        <v>199</v>
      </c>
      <c r="G263" s="48" t="s">
        <v>199</v>
      </c>
      <c r="H263" s="12" t="s">
        <v>199</v>
      </c>
      <c r="I263" s="12" t="s">
        <v>199</v>
      </c>
      <c r="J263" s="59" t="s">
        <v>199</v>
      </c>
    </row>
    <row r="264" spans="1:10" s="11" customFormat="1" ht="24.95" customHeight="1" x14ac:dyDescent="0.2">
      <c r="A264" s="12">
        <v>30</v>
      </c>
      <c r="B264" s="12" t="s">
        <v>199</v>
      </c>
      <c r="C264" s="44" t="s">
        <v>199</v>
      </c>
      <c r="D264" s="12" t="s">
        <v>199</v>
      </c>
      <c r="E264" s="12" t="s">
        <v>199</v>
      </c>
      <c r="F264" s="12" t="s">
        <v>199</v>
      </c>
      <c r="G264" s="48" t="s">
        <v>199</v>
      </c>
      <c r="H264" s="12" t="s">
        <v>199</v>
      </c>
      <c r="I264" s="12" t="s">
        <v>199</v>
      </c>
      <c r="J264" s="59" t="s">
        <v>199</v>
      </c>
    </row>
  </sheetData>
  <mergeCells count="80">
    <mergeCell ref="B1:E1"/>
    <mergeCell ref="F1:J1"/>
    <mergeCell ref="A2:A3"/>
    <mergeCell ref="B2:B3"/>
    <mergeCell ref="C2:C3"/>
    <mergeCell ref="D2:D3"/>
    <mergeCell ref="E2:E3"/>
    <mergeCell ref="H2:H3"/>
    <mergeCell ref="I2:I3"/>
    <mergeCell ref="J2:J3"/>
    <mergeCell ref="B34:E34"/>
    <mergeCell ref="F34:J34"/>
    <mergeCell ref="A35:A36"/>
    <mergeCell ref="B35:B36"/>
    <mergeCell ref="C35:C36"/>
    <mergeCell ref="D35:D36"/>
    <mergeCell ref="E35:E36"/>
    <mergeCell ref="H35:H36"/>
    <mergeCell ref="I35:I36"/>
    <mergeCell ref="J35:J36"/>
    <mergeCell ref="B67:E67"/>
    <mergeCell ref="F67:J67"/>
    <mergeCell ref="A68:A69"/>
    <mergeCell ref="B68:B69"/>
    <mergeCell ref="C68:C69"/>
    <mergeCell ref="D68:D69"/>
    <mergeCell ref="E68:E69"/>
    <mergeCell ref="H68:H69"/>
    <mergeCell ref="I68:I69"/>
    <mergeCell ref="J68:J69"/>
    <mergeCell ref="B100:E100"/>
    <mergeCell ref="F100:J100"/>
    <mergeCell ref="A101:A102"/>
    <mergeCell ref="B101:B102"/>
    <mergeCell ref="C101:C102"/>
    <mergeCell ref="D101:D102"/>
    <mergeCell ref="E101:E102"/>
    <mergeCell ref="H101:H102"/>
    <mergeCell ref="I101:I102"/>
    <mergeCell ref="J101:J102"/>
    <mergeCell ref="B133:E133"/>
    <mergeCell ref="F133:J133"/>
    <mergeCell ref="A134:A135"/>
    <mergeCell ref="B134:B135"/>
    <mergeCell ref="C134:C135"/>
    <mergeCell ref="D134:D135"/>
    <mergeCell ref="E134:E135"/>
    <mergeCell ref="H134:H135"/>
    <mergeCell ref="I134:I135"/>
    <mergeCell ref="J134:J135"/>
    <mergeCell ref="B166:E166"/>
    <mergeCell ref="F166:J166"/>
    <mergeCell ref="A167:A168"/>
    <mergeCell ref="B167:B168"/>
    <mergeCell ref="C167:C168"/>
    <mergeCell ref="D167:D168"/>
    <mergeCell ref="E167:E168"/>
    <mergeCell ref="H167:H168"/>
    <mergeCell ref="I167:I168"/>
    <mergeCell ref="J167:J168"/>
    <mergeCell ref="B199:E199"/>
    <mergeCell ref="F199:J199"/>
    <mergeCell ref="A200:A201"/>
    <mergeCell ref="B200:B201"/>
    <mergeCell ref="C200:C201"/>
    <mergeCell ref="D200:D201"/>
    <mergeCell ref="E200:E201"/>
    <mergeCell ref="H200:H201"/>
    <mergeCell ref="I200:I201"/>
    <mergeCell ref="J200:J201"/>
    <mergeCell ref="B232:E232"/>
    <mergeCell ref="F232:J232"/>
    <mergeCell ref="A233:A234"/>
    <mergeCell ref="B233:B234"/>
    <mergeCell ref="C233:C234"/>
    <mergeCell ref="D233:D234"/>
    <mergeCell ref="E233:E234"/>
    <mergeCell ref="H233:H234"/>
    <mergeCell ref="I233:I234"/>
    <mergeCell ref="J233:J234"/>
  </mergeCells>
  <printOptions horizontalCentered="1"/>
  <pageMargins left="0.47244094488188981" right="0.55118110236220474" top="1.9685039370078741" bottom="0.86614173228346458" header="0.31496062992125984" footer="0.23622047244094491"/>
  <pageSetup paperSize="9" scale="80" orientation="portrait" horizontalDpi="300" verticalDpi="300" copies="10" r:id="rId1"/>
  <headerFooter alignWithMargins="0"/>
  <rowBreaks count="3" manualBreakCount="3">
    <brk id="33" max="16383" man="1"/>
    <brk id="66" max="16383" man="1"/>
    <brk id="9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117"/>
  <sheetViews>
    <sheetView topLeftCell="B1" workbookViewId="0">
      <selection activeCell="B118" sqref="A118:XFD286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9.28515625" style="22" customWidth="1"/>
    <col min="11" max="11" width="10.42578125" style="22" customWidth="1"/>
  </cols>
  <sheetData>
    <row r="1" spans="1:14" ht="63.75" customHeight="1" x14ac:dyDescent="0.2">
      <c r="A1" s="192" t="s">
        <v>252</v>
      </c>
      <c r="B1" s="211"/>
      <c r="C1" s="211"/>
      <c r="D1" s="212"/>
      <c r="E1" s="213"/>
      <c r="F1" s="214" t="s">
        <v>125</v>
      </c>
      <c r="G1" s="215"/>
      <c r="H1" s="215"/>
      <c r="I1" s="215"/>
      <c r="J1" s="215"/>
      <c r="K1" s="216"/>
      <c r="L1" s="9"/>
      <c r="M1" s="9"/>
    </row>
    <row r="2" spans="1:14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8</v>
      </c>
      <c r="K2" s="183" t="s">
        <v>9</v>
      </c>
    </row>
    <row r="3" spans="1:14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  <c r="K3" s="184"/>
    </row>
    <row r="4" spans="1:14" s="64" customFormat="1" ht="17.100000000000001" customHeight="1" x14ac:dyDescent="0.2">
      <c r="A4" s="62">
        <v>1</v>
      </c>
      <c r="B4" s="63" t="s">
        <v>107</v>
      </c>
      <c r="C4" s="62">
        <v>13</v>
      </c>
      <c r="D4" s="62" t="s">
        <v>232</v>
      </c>
      <c r="E4" s="12">
        <v>69</v>
      </c>
      <c r="F4" s="62">
        <v>38</v>
      </c>
      <c r="G4" s="62">
        <v>2789</v>
      </c>
      <c r="H4" s="1">
        <v>58</v>
      </c>
      <c r="I4" s="50">
        <v>1.6666666666666667</v>
      </c>
      <c r="J4" s="62">
        <v>1</v>
      </c>
      <c r="K4" s="62">
        <v>1</v>
      </c>
    </row>
    <row r="5" spans="1:14" s="64" customFormat="1" ht="17.100000000000001" customHeight="1" x14ac:dyDescent="0.2">
      <c r="A5" s="62">
        <v>2</v>
      </c>
      <c r="B5" s="63" t="s">
        <v>296</v>
      </c>
      <c r="C5" s="62">
        <v>56</v>
      </c>
      <c r="D5" s="62" t="s">
        <v>233</v>
      </c>
      <c r="E5" s="12">
        <v>89</v>
      </c>
      <c r="F5" s="62">
        <v>30</v>
      </c>
      <c r="G5" s="62">
        <v>2386</v>
      </c>
      <c r="H5" s="1">
        <v>49</v>
      </c>
      <c r="I5" s="50">
        <v>11.333333333333334</v>
      </c>
      <c r="J5" s="62">
        <v>1</v>
      </c>
      <c r="K5" s="62">
        <v>2</v>
      </c>
    </row>
    <row r="6" spans="1:14" s="64" customFormat="1" ht="17.100000000000001" customHeight="1" x14ac:dyDescent="0.2">
      <c r="A6" s="62">
        <v>3</v>
      </c>
      <c r="B6" s="63" t="s">
        <v>204</v>
      </c>
      <c r="C6" s="62">
        <v>52</v>
      </c>
      <c r="D6" s="62" t="s">
        <v>235</v>
      </c>
      <c r="E6" s="12">
        <v>117</v>
      </c>
      <c r="F6" s="62">
        <v>25</v>
      </c>
      <c r="G6" s="62">
        <v>1671</v>
      </c>
      <c r="H6" s="1">
        <v>34</v>
      </c>
      <c r="I6" s="50">
        <v>13</v>
      </c>
      <c r="J6" s="62">
        <v>1</v>
      </c>
      <c r="K6" s="62">
        <v>3</v>
      </c>
      <c r="L6" s="65"/>
      <c r="M6" s="65"/>
      <c r="N6" s="65"/>
    </row>
    <row r="7" spans="1:14" s="64" customFormat="1" ht="17.100000000000001" customHeight="1" x14ac:dyDescent="0.2">
      <c r="A7" s="62">
        <v>4</v>
      </c>
      <c r="B7" s="63" t="s">
        <v>213</v>
      </c>
      <c r="C7" s="62">
        <v>90</v>
      </c>
      <c r="D7" s="62" t="s">
        <v>235</v>
      </c>
      <c r="E7" s="12">
        <v>119</v>
      </c>
      <c r="F7" s="62">
        <v>22</v>
      </c>
      <c r="G7" s="62">
        <v>1547</v>
      </c>
      <c r="H7" s="1">
        <v>32</v>
      </c>
      <c r="I7" s="50">
        <v>3.6666666666666665</v>
      </c>
      <c r="J7" s="62">
        <v>2</v>
      </c>
      <c r="K7" s="62">
        <v>4</v>
      </c>
      <c r="L7" s="65"/>
      <c r="M7" s="65"/>
      <c r="N7" s="65"/>
    </row>
    <row r="8" spans="1:14" s="64" customFormat="1" ht="17.100000000000001" customHeight="1" x14ac:dyDescent="0.2">
      <c r="A8" s="62">
        <v>5</v>
      </c>
      <c r="B8" s="63" t="s">
        <v>293</v>
      </c>
      <c r="C8" s="62">
        <v>79</v>
      </c>
      <c r="D8" s="62" t="s">
        <v>232</v>
      </c>
      <c r="E8" s="12">
        <v>62</v>
      </c>
      <c r="F8" s="62">
        <v>18</v>
      </c>
      <c r="G8" s="62">
        <v>1386</v>
      </c>
      <c r="H8" s="1">
        <v>28</v>
      </c>
      <c r="I8" s="50">
        <v>14</v>
      </c>
      <c r="J8" s="62">
        <v>2</v>
      </c>
      <c r="K8" s="62">
        <v>5</v>
      </c>
      <c r="L8" s="65"/>
      <c r="M8" s="65"/>
      <c r="N8" s="65"/>
    </row>
    <row r="9" spans="1:14" s="64" customFormat="1" ht="17.100000000000001" customHeight="1" x14ac:dyDescent="0.2">
      <c r="A9" s="62">
        <v>6</v>
      </c>
      <c r="B9" s="63" t="s">
        <v>97</v>
      </c>
      <c r="C9" s="62">
        <v>6</v>
      </c>
      <c r="D9" s="62" t="s">
        <v>234</v>
      </c>
      <c r="E9" s="12">
        <v>94</v>
      </c>
      <c r="F9" s="62">
        <v>25</v>
      </c>
      <c r="G9" s="62">
        <v>1295</v>
      </c>
      <c r="H9" s="1">
        <v>26</v>
      </c>
      <c r="I9" s="50">
        <v>15.666666666666666</v>
      </c>
      <c r="J9" s="62">
        <v>1</v>
      </c>
      <c r="K9" s="62">
        <v>6</v>
      </c>
    </row>
    <row r="10" spans="1:14" s="64" customFormat="1" ht="17.100000000000001" customHeight="1" x14ac:dyDescent="0.2">
      <c r="A10" s="62">
        <v>7</v>
      </c>
      <c r="B10" s="63" t="s">
        <v>189</v>
      </c>
      <c r="C10" s="62">
        <v>2</v>
      </c>
      <c r="D10" s="62" t="s">
        <v>230</v>
      </c>
      <c r="E10" s="12">
        <v>39</v>
      </c>
      <c r="F10" s="62">
        <v>14</v>
      </c>
      <c r="G10" s="62">
        <v>1248</v>
      </c>
      <c r="H10" s="1">
        <v>26</v>
      </c>
      <c r="I10" s="50">
        <v>0</v>
      </c>
      <c r="J10" s="62">
        <v>1</v>
      </c>
      <c r="K10" s="62">
        <v>7</v>
      </c>
    </row>
    <row r="11" spans="1:14" s="64" customFormat="1" ht="17.100000000000001" customHeight="1" x14ac:dyDescent="0.2">
      <c r="A11" s="62">
        <v>8</v>
      </c>
      <c r="B11" s="63" t="s">
        <v>207</v>
      </c>
      <c r="C11" s="62">
        <v>97</v>
      </c>
      <c r="D11" s="62" t="s">
        <v>231</v>
      </c>
      <c r="E11" s="12">
        <v>59</v>
      </c>
      <c r="F11" s="62">
        <v>9</v>
      </c>
      <c r="G11" s="62">
        <v>1224</v>
      </c>
      <c r="H11" s="1">
        <v>25</v>
      </c>
      <c r="I11" s="50">
        <v>8</v>
      </c>
      <c r="J11" s="62">
        <v>1</v>
      </c>
      <c r="K11" s="62">
        <v>8</v>
      </c>
    </row>
    <row r="12" spans="1:14" s="64" customFormat="1" ht="17.100000000000001" customHeight="1" x14ac:dyDescent="0.2">
      <c r="A12" s="62">
        <v>9</v>
      </c>
      <c r="B12" s="63" t="s">
        <v>103</v>
      </c>
      <c r="C12" s="62">
        <v>27</v>
      </c>
      <c r="D12" s="62" t="s">
        <v>232</v>
      </c>
      <c r="E12" s="12">
        <v>71</v>
      </c>
      <c r="F12" s="62">
        <v>23</v>
      </c>
      <c r="G12" s="62">
        <v>1208</v>
      </c>
      <c r="H12" s="1">
        <v>25</v>
      </c>
      <c r="I12" s="50">
        <v>2.6666666666666665</v>
      </c>
      <c r="J12" s="62">
        <v>3</v>
      </c>
      <c r="K12" s="62">
        <v>9</v>
      </c>
    </row>
    <row r="13" spans="1:14" s="64" customFormat="1" ht="17.100000000000001" customHeight="1" x14ac:dyDescent="0.2">
      <c r="A13" s="62">
        <v>10</v>
      </c>
      <c r="B13" s="63" t="s">
        <v>208</v>
      </c>
      <c r="C13" s="62">
        <v>22</v>
      </c>
      <c r="D13" s="62" t="s">
        <v>235</v>
      </c>
      <c r="E13" s="12">
        <v>107</v>
      </c>
      <c r="F13" s="62">
        <v>33</v>
      </c>
      <c r="G13" s="62">
        <v>1195</v>
      </c>
      <c r="H13" s="1">
        <v>24</v>
      </c>
      <c r="I13" s="50">
        <v>14.333333333333334</v>
      </c>
      <c r="J13" s="62">
        <v>3</v>
      </c>
      <c r="K13" s="62">
        <v>10</v>
      </c>
    </row>
    <row r="14" spans="1:14" s="64" customFormat="1" ht="17.100000000000001" customHeight="1" x14ac:dyDescent="0.2">
      <c r="A14" s="62">
        <v>11</v>
      </c>
      <c r="B14" s="63" t="s">
        <v>201</v>
      </c>
      <c r="C14" s="62">
        <v>117</v>
      </c>
      <c r="D14" s="62" t="s">
        <v>232</v>
      </c>
      <c r="E14" s="12">
        <v>75</v>
      </c>
      <c r="F14" s="62">
        <v>9</v>
      </c>
      <c r="G14" s="62">
        <v>1004</v>
      </c>
      <c r="H14" s="1">
        <v>20</v>
      </c>
      <c r="I14" s="50">
        <v>14.666666666666666</v>
      </c>
      <c r="J14" s="62">
        <v>4</v>
      </c>
      <c r="K14" s="62">
        <v>11</v>
      </c>
      <c r="L14" s="65"/>
      <c r="M14" s="65"/>
      <c r="N14" s="65"/>
    </row>
    <row r="15" spans="1:14" s="64" customFormat="1" ht="17.100000000000001" customHeight="1" x14ac:dyDescent="0.2">
      <c r="A15" s="62">
        <v>12</v>
      </c>
      <c r="B15" s="63" t="s">
        <v>164</v>
      </c>
      <c r="C15" s="62">
        <v>91</v>
      </c>
      <c r="D15" s="62" t="s">
        <v>234</v>
      </c>
      <c r="E15" s="12">
        <v>96</v>
      </c>
      <c r="F15" s="62">
        <v>27</v>
      </c>
      <c r="G15" s="62">
        <v>962</v>
      </c>
      <c r="H15" s="1">
        <v>20</v>
      </c>
      <c r="I15" s="50">
        <v>0.66666666666666663</v>
      </c>
      <c r="J15" s="62">
        <v>2</v>
      </c>
      <c r="K15" s="62">
        <v>12</v>
      </c>
    </row>
    <row r="16" spans="1:14" s="64" customFormat="1" ht="17.100000000000001" customHeight="1" x14ac:dyDescent="0.2">
      <c r="A16" s="62">
        <v>13</v>
      </c>
      <c r="B16" s="63" t="s">
        <v>312</v>
      </c>
      <c r="C16" s="62">
        <v>95</v>
      </c>
      <c r="D16" s="62" t="s">
        <v>232</v>
      </c>
      <c r="E16" s="12">
        <v>67</v>
      </c>
      <c r="F16" s="62">
        <v>17</v>
      </c>
      <c r="G16" s="62">
        <v>950</v>
      </c>
      <c r="H16" s="1">
        <v>19</v>
      </c>
      <c r="I16" s="50">
        <v>12.666666666666666</v>
      </c>
      <c r="J16" s="62">
        <v>5</v>
      </c>
      <c r="K16" s="62">
        <v>13</v>
      </c>
      <c r="L16" s="65"/>
      <c r="M16" s="65"/>
      <c r="N16" s="65"/>
    </row>
    <row r="17" spans="1:14" s="64" customFormat="1" ht="17.100000000000001" customHeight="1" x14ac:dyDescent="0.2">
      <c r="A17" s="62">
        <v>14</v>
      </c>
      <c r="B17" s="63" t="s">
        <v>180</v>
      </c>
      <c r="C17" s="62">
        <v>62</v>
      </c>
      <c r="D17" s="62" t="s">
        <v>230</v>
      </c>
      <c r="E17" s="12">
        <v>32</v>
      </c>
      <c r="F17" s="62">
        <v>13</v>
      </c>
      <c r="G17" s="62">
        <v>917</v>
      </c>
      <c r="H17" s="1">
        <v>19</v>
      </c>
      <c r="I17" s="50">
        <v>1.6666666666666667</v>
      </c>
      <c r="J17" s="62">
        <v>2</v>
      </c>
      <c r="K17" s="62">
        <v>14</v>
      </c>
    </row>
    <row r="18" spans="1:14" s="64" customFormat="1" ht="17.100000000000001" customHeight="1" x14ac:dyDescent="0.2">
      <c r="A18" s="62">
        <v>15</v>
      </c>
      <c r="B18" s="63" t="s">
        <v>283</v>
      </c>
      <c r="C18" s="62">
        <v>49</v>
      </c>
      <c r="D18" s="62" t="s">
        <v>232</v>
      </c>
      <c r="E18" s="12">
        <v>72</v>
      </c>
      <c r="F18" s="62">
        <v>17</v>
      </c>
      <c r="G18" s="62">
        <v>879</v>
      </c>
      <c r="H18" s="1">
        <v>18</v>
      </c>
      <c r="I18" s="50">
        <v>5</v>
      </c>
      <c r="J18" s="62">
        <v>6</v>
      </c>
      <c r="K18" s="62">
        <v>15</v>
      </c>
    </row>
    <row r="19" spans="1:14" s="64" customFormat="1" ht="17.100000000000001" customHeight="1" x14ac:dyDescent="0.2">
      <c r="A19" s="62">
        <v>16</v>
      </c>
      <c r="B19" s="63" t="s">
        <v>205</v>
      </c>
      <c r="C19" s="62">
        <v>3</v>
      </c>
      <c r="D19" s="62" t="s">
        <v>229</v>
      </c>
      <c r="E19" s="12">
        <v>19</v>
      </c>
      <c r="F19" s="62">
        <v>11</v>
      </c>
      <c r="G19" s="62">
        <v>873</v>
      </c>
      <c r="H19" s="1">
        <v>18</v>
      </c>
      <c r="I19" s="50">
        <v>3</v>
      </c>
      <c r="J19" s="62">
        <v>1</v>
      </c>
      <c r="K19" s="62">
        <v>16</v>
      </c>
    </row>
    <row r="20" spans="1:14" s="64" customFormat="1" ht="17.100000000000001" customHeight="1" x14ac:dyDescent="0.2">
      <c r="A20" s="62">
        <v>17</v>
      </c>
      <c r="B20" s="63" t="s">
        <v>206</v>
      </c>
      <c r="C20" s="62">
        <v>111</v>
      </c>
      <c r="D20" s="62" t="s">
        <v>231</v>
      </c>
      <c r="E20" s="12">
        <v>51</v>
      </c>
      <c r="F20" s="62">
        <v>9</v>
      </c>
      <c r="G20" s="62">
        <v>871</v>
      </c>
      <c r="H20" s="1">
        <v>18</v>
      </c>
      <c r="I20" s="50">
        <v>2.3333333333333335</v>
      </c>
      <c r="J20" s="62">
        <v>2</v>
      </c>
      <c r="K20" s="62">
        <v>17</v>
      </c>
    </row>
    <row r="21" spans="1:14" s="64" customFormat="1" ht="17.100000000000001" customHeight="1" x14ac:dyDescent="0.2">
      <c r="A21" s="62">
        <v>18</v>
      </c>
      <c r="B21" s="63" t="s">
        <v>162</v>
      </c>
      <c r="C21" s="62">
        <v>64</v>
      </c>
      <c r="D21" s="62" t="s">
        <v>234</v>
      </c>
      <c r="E21" s="12">
        <v>100</v>
      </c>
      <c r="F21" s="62">
        <v>32</v>
      </c>
      <c r="G21" s="62">
        <v>870</v>
      </c>
      <c r="H21" s="1">
        <v>18</v>
      </c>
      <c r="I21" s="50">
        <v>2</v>
      </c>
      <c r="J21" s="62">
        <v>3</v>
      </c>
      <c r="K21" s="62">
        <v>18</v>
      </c>
    </row>
    <row r="22" spans="1:14" s="64" customFormat="1" ht="17.100000000000001" customHeight="1" x14ac:dyDescent="0.2">
      <c r="A22" s="62">
        <v>19</v>
      </c>
      <c r="B22" s="63" t="s">
        <v>297</v>
      </c>
      <c r="C22" s="62">
        <v>4</v>
      </c>
      <c r="D22" s="62" t="s">
        <v>228</v>
      </c>
      <c r="E22" s="12">
        <v>2</v>
      </c>
      <c r="F22" s="62">
        <v>20</v>
      </c>
      <c r="G22" s="62">
        <v>856</v>
      </c>
      <c r="H22" s="1">
        <v>17</v>
      </c>
      <c r="I22" s="50">
        <v>13.333333333333334</v>
      </c>
      <c r="J22" s="62">
        <v>1</v>
      </c>
      <c r="K22" s="62">
        <v>19</v>
      </c>
      <c r="L22" s="65"/>
      <c r="M22" s="65"/>
      <c r="N22" s="65"/>
    </row>
    <row r="23" spans="1:14" s="64" customFormat="1" ht="17.100000000000001" customHeight="1" x14ac:dyDescent="0.2">
      <c r="A23" s="62">
        <v>20</v>
      </c>
      <c r="B23" s="63" t="s">
        <v>236</v>
      </c>
      <c r="C23" s="62">
        <v>66</v>
      </c>
      <c r="D23" s="62" t="s">
        <v>228</v>
      </c>
      <c r="E23" s="12">
        <v>12</v>
      </c>
      <c r="F23" s="62">
        <v>20</v>
      </c>
      <c r="G23" s="62">
        <v>851</v>
      </c>
      <c r="H23" s="1">
        <v>17</v>
      </c>
      <c r="I23" s="50">
        <v>11.666666666666666</v>
      </c>
      <c r="J23" s="62">
        <v>2</v>
      </c>
      <c r="K23" s="62">
        <v>20</v>
      </c>
    </row>
    <row r="24" spans="1:14" s="64" customFormat="1" ht="17.100000000000001" customHeight="1" x14ac:dyDescent="0.2">
      <c r="A24" s="62">
        <v>21</v>
      </c>
      <c r="B24" s="63" t="s">
        <v>96</v>
      </c>
      <c r="C24" s="62">
        <v>94</v>
      </c>
      <c r="D24" s="62" t="s">
        <v>228</v>
      </c>
      <c r="E24" s="12">
        <v>1</v>
      </c>
      <c r="F24" s="62">
        <v>35</v>
      </c>
      <c r="G24" s="62">
        <v>840</v>
      </c>
      <c r="H24" s="1">
        <v>17</v>
      </c>
      <c r="I24" s="50">
        <v>8</v>
      </c>
      <c r="J24" s="62">
        <v>3</v>
      </c>
      <c r="K24" s="62">
        <v>21</v>
      </c>
    </row>
    <row r="25" spans="1:14" s="65" customFormat="1" ht="17.100000000000001" customHeight="1" x14ac:dyDescent="0.2">
      <c r="A25" s="62">
        <v>22</v>
      </c>
      <c r="B25" s="63" t="s">
        <v>181</v>
      </c>
      <c r="C25" s="62">
        <v>37</v>
      </c>
      <c r="D25" s="62" t="s">
        <v>233</v>
      </c>
      <c r="E25" s="12">
        <v>83</v>
      </c>
      <c r="F25" s="62">
        <v>17</v>
      </c>
      <c r="G25" s="62">
        <v>832</v>
      </c>
      <c r="H25" s="1">
        <v>17</v>
      </c>
      <c r="I25" s="50">
        <v>5.333333333333333</v>
      </c>
      <c r="J25" s="62">
        <v>2</v>
      </c>
      <c r="K25" s="62">
        <v>22</v>
      </c>
      <c r="L25" s="64"/>
      <c r="M25" s="64"/>
      <c r="N25" s="64"/>
    </row>
    <row r="26" spans="1:14" s="64" customFormat="1" ht="17.100000000000001" customHeight="1" x14ac:dyDescent="0.2">
      <c r="A26" s="62">
        <v>23</v>
      </c>
      <c r="B26" s="63" t="s">
        <v>177</v>
      </c>
      <c r="C26" s="62">
        <v>104</v>
      </c>
      <c r="D26" s="62" t="s">
        <v>230</v>
      </c>
      <c r="E26" s="12">
        <v>42</v>
      </c>
      <c r="F26" s="62">
        <v>19</v>
      </c>
      <c r="G26" s="62">
        <v>831</v>
      </c>
      <c r="H26" s="1">
        <v>17</v>
      </c>
      <c r="I26" s="50">
        <v>5</v>
      </c>
      <c r="J26" s="62">
        <v>3</v>
      </c>
      <c r="K26" s="62">
        <v>23</v>
      </c>
      <c r="L26" s="65"/>
      <c r="M26" s="65"/>
      <c r="N26" s="65"/>
    </row>
    <row r="27" spans="1:14" s="64" customFormat="1" ht="17.100000000000001" customHeight="1" x14ac:dyDescent="0.2">
      <c r="A27" s="62">
        <v>24</v>
      </c>
      <c r="B27" s="63" t="s">
        <v>154</v>
      </c>
      <c r="C27" s="62">
        <v>63</v>
      </c>
      <c r="D27" s="62" t="s">
        <v>234</v>
      </c>
      <c r="E27" s="12">
        <v>92</v>
      </c>
      <c r="F27" s="62">
        <v>22</v>
      </c>
      <c r="G27" s="62">
        <v>821</v>
      </c>
      <c r="H27" s="1">
        <v>17</v>
      </c>
      <c r="I27" s="50">
        <v>1.6666666666666667</v>
      </c>
      <c r="J27" s="62">
        <v>4</v>
      </c>
      <c r="K27" s="62">
        <v>24</v>
      </c>
    </row>
    <row r="28" spans="1:14" s="64" customFormat="1" ht="17.100000000000001" customHeight="1" x14ac:dyDescent="0.2">
      <c r="A28" s="62">
        <v>25</v>
      </c>
      <c r="B28" s="63" t="s">
        <v>280</v>
      </c>
      <c r="C28" s="62">
        <v>38</v>
      </c>
      <c r="D28" s="62" t="s">
        <v>233</v>
      </c>
      <c r="E28" s="12">
        <v>77</v>
      </c>
      <c r="F28" s="62">
        <v>25</v>
      </c>
      <c r="G28" s="62">
        <v>806</v>
      </c>
      <c r="H28" s="1">
        <v>16</v>
      </c>
      <c r="I28" s="50">
        <v>12.666666666666666</v>
      </c>
      <c r="J28" s="62">
        <v>3</v>
      </c>
      <c r="K28" s="62">
        <v>25</v>
      </c>
    </row>
    <row r="29" spans="1:14" s="64" customFormat="1" ht="17.100000000000001" customHeight="1" x14ac:dyDescent="0.2">
      <c r="A29" s="62">
        <v>26</v>
      </c>
      <c r="B29" s="63" t="s">
        <v>219</v>
      </c>
      <c r="C29" s="62">
        <v>43</v>
      </c>
      <c r="D29" s="62" t="s">
        <v>231</v>
      </c>
      <c r="E29" s="12">
        <v>54</v>
      </c>
      <c r="F29" s="62">
        <v>5</v>
      </c>
      <c r="G29" s="62">
        <v>803</v>
      </c>
      <c r="H29" s="1">
        <v>16</v>
      </c>
      <c r="I29" s="50">
        <v>11.666666666666666</v>
      </c>
      <c r="J29" s="62">
        <v>3</v>
      </c>
      <c r="K29" s="62">
        <v>26</v>
      </c>
      <c r="L29" s="65"/>
      <c r="M29" s="65"/>
      <c r="N29" s="65"/>
    </row>
    <row r="30" spans="1:14" s="64" customFormat="1" ht="17.100000000000001" customHeight="1" x14ac:dyDescent="0.2">
      <c r="A30" s="62">
        <v>27</v>
      </c>
      <c r="B30" s="63" t="s">
        <v>183</v>
      </c>
      <c r="C30" s="62">
        <v>98</v>
      </c>
      <c r="D30" s="62" t="s">
        <v>229</v>
      </c>
      <c r="E30" s="12">
        <v>27</v>
      </c>
      <c r="F30" s="62">
        <v>12</v>
      </c>
      <c r="G30" s="62">
        <v>802</v>
      </c>
      <c r="H30" s="1">
        <v>16</v>
      </c>
      <c r="I30" s="50">
        <v>11.333333333333334</v>
      </c>
      <c r="J30" s="62">
        <v>2</v>
      </c>
      <c r="K30" s="62">
        <v>27</v>
      </c>
      <c r="L30" s="65"/>
      <c r="M30" s="65"/>
      <c r="N30" s="65"/>
    </row>
    <row r="31" spans="1:14" s="64" customFormat="1" ht="17.100000000000001" customHeight="1" x14ac:dyDescent="0.2">
      <c r="A31" s="62">
        <v>28</v>
      </c>
      <c r="B31" s="63" t="s">
        <v>98</v>
      </c>
      <c r="C31" s="62">
        <v>35</v>
      </c>
      <c r="D31" s="62" t="s">
        <v>230</v>
      </c>
      <c r="E31" s="12">
        <v>43</v>
      </c>
      <c r="F31" s="62">
        <v>15</v>
      </c>
      <c r="G31" s="62">
        <v>798</v>
      </c>
      <c r="H31" s="1">
        <v>16</v>
      </c>
      <c r="I31" s="50">
        <v>10</v>
      </c>
      <c r="J31" s="62">
        <v>4</v>
      </c>
      <c r="K31" s="62">
        <v>28</v>
      </c>
    </row>
    <row r="32" spans="1:14" s="64" customFormat="1" ht="17.100000000000001" customHeight="1" x14ac:dyDescent="0.2">
      <c r="A32" s="62">
        <v>29</v>
      </c>
      <c r="B32" s="63" t="s">
        <v>270</v>
      </c>
      <c r="C32" s="62">
        <v>50</v>
      </c>
      <c r="D32" s="62" t="s">
        <v>231</v>
      </c>
      <c r="E32" s="12">
        <v>53</v>
      </c>
      <c r="F32" s="62">
        <v>9</v>
      </c>
      <c r="G32" s="62">
        <v>796</v>
      </c>
      <c r="H32" s="1">
        <v>16</v>
      </c>
      <c r="I32" s="50">
        <v>9.3333333333333339</v>
      </c>
      <c r="J32" s="62">
        <v>4</v>
      </c>
      <c r="K32" s="62">
        <v>29</v>
      </c>
    </row>
    <row r="33" spans="1:14" s="64" customFormat="1" ht="17.100000000000001" customHeight="1" x14ac:dyDescent="0.2">
      <c r="A33" s="62">
        <v>30</v>
      </c>
      <c r="B33" s="63" t="s">
        <v>155</v>
      </c>
      <c r="C33" s="62">
        <v>15</v>
      </c>
      <c r="D33" s="62" t="s">
        <v>232</v>
      </c>
      <c r="E33" s="12">
        <v>74</v>
      </c>
      <c r="F33" s="62">
        <v>15</v>
      </c>
      <c r="G33" s="62">
        <v>784</v>
      </c>
      <c r="H33" s="1">
        <v>16</v>
      </c>
      <c r="I33" s="50">
        <v>5.333333333333333</v>
      </c>
      <c r="J33" s="62">
        <v>7</v>
      </c>
      <c r="K33" s="62">
        <v>30</v>
      </c>
      <c r="L33" s="65"/>
      <c r="M33" s="65"/>
      <c r="N33" s="65"/>
    </row>
    <row r="34" spans="1:14" s="65" customFormat="1" ht="17.100000000000001" customHeight="1" x14ac:dyDescent="0.2">
      <c r="A34" s="62">
        <v>31</v>
      </c>
      <c r="B34" s="63" t="s">
        <v>303</v>
      </c>
      <c r="C34" s="62">
        <v>55</v>
      </c>
      <c r="D34" s="62" t="s">
        <v>233</v>
      </c>
      <c r="E34" s="12">
        <v>80</v>
      </c>
      <c r="F34" s="62">
        <v>23</v>
      </c>
      <c r="G34" s="62">
        <v>773</v>
      </c>
      <c r="H34" s="1">
        <v>16</v>
      </c>
      <c r="I34" s="50">
        <v>1.6666666666666667</v>
      </c>
      <c r="J34" s="62">
        <v>4</v>
      </c>
      <c r="K34" s="62">
        <v>31</v>
      </c>
      <c r="L34" s="64"/>
      <c r="M34" s="64"/>
      <c r="N34" s="64"/>
    </row>
    <row r="35" spans="1:14" s="64" customFormat="1" ht="17.100000000000001" customHeight="1" x14ac:dyDescent="0.2">
      <c r="A35" s="62">
        <v>32</v>
      </c>
      <c r="B35" s="63" t="s">
        <v>99</v>
      </c>
      <c r="C35" s="62">
        <v>31</v>
      </c>
      <c r="D35" s="62" t="s">
        <v>233</v>
      </c>
      <c r="E35" s="12">
        <v>81</v>
      </c>
      <c r="F35" s="62">
        <v>10</v>
      </c>
      <c r="G35" s="62">
        <v>764</v>
      </c>
      <c r="H35" s="1">
        <v>15</v>
      </c>
      <c r="I35" s="50">
        <v>14.666666666666666</v>
      </c>
      <c r="J35" s="62">
        <v>5</v>
      </c>
      <c r="K35" s="62">
        <v>32</v>
      </c>
    </row>
    <row r="36" spans="1:14" s="64" customFormat="1" ht="17.100000000000001" customHeight="1" x14ac:dyDescent="0.2">
      <c r="A36" s="62">
        <v>33</v>
      </c>
      <c r="B36" s="63" t="s">
        <v>289</v>
      </c>
      <c r="C36" s="62">
        <v>96</v>
      </c>
      <c r="D36" s="62" t="s">
        <v>228</v>
      </c>
      <c r="E36" s="12">
        <v>3</v>
      </c>
      <c r="F36" s="62">
        <v>18</v>
      </c>
      <c r="G36" s="62">
        <v>744</v>
      </c>
      <c r="H36" s="1">
        <v>15</v>
      </c>
      <c r="I36" s="50">
        <v>8</v>
      </c>
      <c r="J36" s="62">
        <v>4</v>
      </c>
      <c r="K36" s="62">
        <v>33</v>
      </c>
    </row>
    <row r="37" spans="1:14" s="64" customFormat="1" ht="17.100000000000001" customHeight="1" x14ac:dyDescent="0.2">
      <c r="A37" s="62">
        <v>34</v>
      </c>
      <c r="B37" s="63" t="s">
        <v>295</v>
      </c>
      <c r="C37" s="62">
        <v>16</v>
      </c>
      <c r="D37" s="62" t="s">
        <v>231</v>
      </c>
      <c r="E37" s="12">
        <v>56</v>
      </c>
      <c r="F37" s="62">
        <v>11</v>
      </c>
      <c r="G37" s="62">
        <v>734</v>
      </c>
      <c r="H37" s="1">
        <v>15</v>
      </c>
      <c r="I37" s="50">
        <v>4.666666666666667</v>
      </c>
      <c r="J37" s="62">
        <v>5</v>
      </c>
      <c r="K37" s="62">
        <v>34</v>
      </c>
      <c r="L37" s="65"/>
      <c r="M37" s="65"/>
      <c r="N37" s="65"/>
    </row>
    <row r="38" spans="1:14" s="64" customFormat="1" ht="17.100000000000001" customHeight="1" x14ac:dyDescent="0.2">
      <c r="A38" s="62">
        <v>35</v>
      </c>
      <c r="B38" s="63" t="s">
        <v>182</v>
      </c>
      <c r="C38" s="62">
        <v>85</v>
      </c>
      <c r="D38" s="62" t="s">
        <v>235</v>
      </c>
      <c r="E38" s="12">
        <v>115</v>
      </c>
      <c r="F38" s="62">
        <v>43</v>
      </c>
      <c r="G38" s="62">
        <v>723</v>
      </c>
      <c r="H38" s="1">
        <v>15</v>
      </c>
      <c r="I38" s="50">
        <v>1</v>
      </c>
      <c r="J38" s="62">
        <v>4</v>
      </c>
      <c r="K38" s="62">
        <v>35</v>
      </c>
    </row>
    <row r="39" spans="1:14" s="65" customFormat="1" ht="17.100000000000001" customHeight="1" x14ac:dyDescent="0.2">
      <c r="A39" s="62">
        <v>36</v>
      </c>
      <c r="B39" s="63" t="s">
        <v>274</v>
      </c>
      <c r="C39" s="62">
        <v>74</v>
      </c>
      <c r="D39" s="62" t="s">
        <v>231</v>
      </c>
      <c r="E39" s="12">
        <v>50</v>
      </c>
      <c r="F39" s="62">
        <v>6</v>
      </c>
      <c r="G39" s="62">
        <v>720</v>
      </c>
      <c r="H39" s="1">
        <v>15</v>
      </c>
      <c r="I39" s="50">
        <v>0</v>
      </c>
      <c r="J39" s="62">
        <v>6</v>
      </c>
      <c r="K39" s="62">
        <v>36</v>
      </c>
      <c r="L39" s="64"/>
      <c r="M39" s="64"/>
      <c r="N39" s="64"/>
    </row>
    <row r="40" spans="1:14" s="64" customFormat="1" ht="17.100000000000001" customHeight="1" x14ac:dyDescent="0.2">
      <c r="A40" s="62">
        <v>37</v>
      </c>
      <c r="B40" s="63" t="s">
        <v>161</v>
      </c>
      <c r="C40" s="62">
        <v>120</v>
      </c>
      <c r="D40" s="62" t="s">
        <v>230</v>
      </c>
      <c r="E40" s="12">
        <v>45</v>
      </c>
      <c r="F40" s="62">
        <v>6</v>
      </c>
      <c r="G40" s="62">
        <v>711</v>
      </c>
      <c r="H40" s="1">
        <v>14</v>
      </c>
      <c r="I40" s="50">
        <v>13</v>
      </c>
      <c r="J40" s="62">
        <v>5</v>
      </c>
      <c r="K40" s="62">
        <v>37</v>
      </c>
    </row>
    <row r="41" spans="1:14" s="64" customFormat="1" ht="17.100000000000001" customHeight="1" x14ac:dyDescent="0.2">
      <c r="A41" s="62">
        <v>38</v>
      </c>
      <c r="B41" s="63" t="s">
        <v>165</v>
      </c>
      <c r="C41" s="62">
        <v>83</v>
      </c>
      <c r="D41" s="62" t="s">
        <v>233</v>
      </c>
      <c r="E41" s="12">
        <v>87</v>
      </c>
      <c r="F41" s="62">
        <v>15</v>
      </c>
      <c r="G41" s="62">
        <v>706</v>
      </c>
      <c r="H41" s="1">
        <v>14</v>
      </c>
      <c r="I41" s="50">
        <v>11.333333333333334</v>
      </c>
      <c r="J41" s="62">
        <v>6</v>
      </c>
      <c r="K41" s="62">
        <v>38</v>
      </c>
    </row>
    <row r="42" spans="1:14" s="64" customFormat="1" ht="17.100000000000001" customHeight="1" x14ac:dyDescent="0.2">
      <c r="A42" s="62">
        <v>39</v>
      </c>
      <c r="B42" s="63" t="s">
        <v>271</v>
      </c>
      <c r="C42" s="62">
        <v>73</v>
      </c>
      <c r="D42" s="62" t="s">
        <v>228</v>
      </c>
      <c r="E42" s="12">
        <v>10</v>
      </c>
      <c r="F42" s="62">
        <v>30</v>
      </c>
      <c r="G42" s="62">
        <v>696</v>
      </c>
      <c r="H42" s="1">
        <v>14</v>
      </c>
      <c r="I42" s="50">
        <v>8</v>
      </c>
      <c r="J42" s="62">
        <v>5</v>
      </c>
      <c r="K42" s="62">
        <v>39</v>
      </c>
    </row>
    <row r="43" spans="1:14" s="64" customFormat="1" ht="17.100000000000001" customHeight="1" x14ac:dyDescent="0.2">
      <c r="A43" s="62">
        <v>40</v>
      </c>
      <c r="B43" s="63" t="s">
        <v>238</v>
      </c>
      <c r="C43" s="62">
        <v>7</v>
      </c>
      <c r="D43" s="62" t="s">
        <v>228</v>
      </c>
      <c r="E43" s="12">
        <v>4</v>
      </c>
      <c r="F43" s="62">
        <v>16</v>
      </c>
      <c r="G43" s="62">
        <v>681</v>
      </c>
      <c r="H43" s="1">
        <v>14</v>
      </c>
      <c r="I43" s="50">
        <v>3</v>
      </c>
      <c r="J43" s="62">
        <v>6</v>
      </c>
      <c r="K43" s="62">
        <v>40</v>
      </c>
    </row>
    <row r="44" spans="1:14" s="65" customFormat="1" ht="17.100000000000001" customHeight="1" x14ac:dyDescent="0.2">
      <c r="A44" s="62">
        <v>41</v>
      </c>
      <c r="B44" s="63" t="s">
        <v>305</v>
      </c>
      <c r="C44" s="62">
        <v>39</v>
      </c>
      <c r="D44" s="62" t="s">
        <v>229</v>
      </c>
      <c r="E44" s="12">
        <v>18</v>
      </c>
      <c r="F44" s="62">
        <v>9</v>
      </c>
      <c r="G44" s="62">
        <v>674</v>
      </c>
      <c r="H44" s="1">
        <v>14</v>
      </c>
      <c r="I44" s="50">
        <v>0.66666666666666663</v>
      </c>
      <c r="J44" s="62">
        <v>3</v>
      </c>
      <c r="K44" s="62">
        <v>41</v>
      </c>
      <c r="L44" s="64"/>
      <c r="M44" s="64"/>
      <c r="N44" s="64"/>
    </row>
    <row r="45" spans="1:14" s="64" customFormat="1" ht="17.100000000000001" customHeight="1" x14ac:dyDescent="0.2">
      <c r="A45" s="62">
        <v>42</v>
      </c>
      <c r="B45" s="63" t="s">
        <v>202</v>
      </c>
      <c r="C45" s="62">
        <v>60</v>
      </c>
      <c r="D45" s="62" t="s">
        <v>232</v>
      </c>
      <c r="E45" s="12">
        <v>65</v>
      </c>
      <c r="F45" s="62">
        <v>16</v>
      </c>
      <c r="G45" s="62">
        <v>660</v>
      </c>
      <c r="H45" s="1">
        <v>13</v>
      </c>
      <c r="I45" s="50">
        <v>12</v>
      </c>
      <c r="J45" s="62">
        <v>8</v>
      </c>
      <c r="K45" s="62">
        <v>42</v>
      </c>
    </row>
    <row r="46" spans="1:14" s="64" customFormat="1" ht="17.100000000000001" customHeight="1" x14ac:dyDescent="0.2">
      <c r="A46" s="62">
        <v>43</v>
      </c>
      <c r="B46" s="63" t="s">
        <v>169</v>
      </c>
      <c r="C46" s="62">
        <v>61</v>
      </c>
      <c r="D46" s="62" t="s">
        <v>231</v>
      </c>
      <c r="E46" s="12">
        <v>46</v>
      </c>
      <c r="F46" s="62">
        <v>5</v>
      </c>
      <c r="G46" s="62">
        <v>626</v>
      </c>
      <c r="H46" s="1">
        <v>13</v>
      </c>
      <c r="I46" s="50">
        <v>0.66666666666666663</v>
      </c>
      <c r="J46" s="62">
        <v>7</v>
      </c>
      <c r="K46" s="62">
        <v>43</v>
      </c>
    </row>
    <row r="47" spans="1:14" s="65" customFormat="1" ht="17.100000000000001" customHeight="1" x14ac:dyDescent="0.2">
      <c r="A47" s="62">
        <v>44</v>
      </c>
      <c r="B47" s="63" t="s">
        <v>302</v>
      </c>
      <c r="C47" s="62">
        <v>40</v>
      </c>
      <c r="D47" s="62" t="s">
        <v>231</v>
      </c>
      <c r="E47" s="12">
        <v>52</v>
      </c>
      <c r="F47" s="62">
        <v>9</v>
      </c>
      <c r="G47" s="62">
        <v>625</v>
      </c>
      <c r="H47" s="1">
        <v>13</v>
      </c>
      <c r="I47" s="50">
        <v>0.33333333333333331</v>
      </c>
      <c r="J47" s="62">
        <v>8</v>
      </c>
      <c r="K47" s="62">
        <v>44</v>
      </c>
    </row>
    <row r="48" spans="1:14" s="64" customFormat="1" ht="17.100000000000001" customHeight="1" x14ac:dyDescent="0.2">
      <c r="A48" s="62">
        <v>45</v>
      </c>
      <c r="B48" s="63" t="s">
        <v>153</v>
      </c>
      <c r="C48" s="62">
        <v>65</v>
      </c>
      <c r="D48" s="62" t="s">
        <v>235</v>
      </c>
      <c r="E48" s="12">
        <v>113</v>
      </c>
      <c r="F48" s="62">
        <v>9</v>
      </c>
      <c r="G48" s="62">
        <v>613</v>
      </c>
      <c r="H48" s="1">
        <v>12</v>
      </c>
      <c r="I48" s="50">
        <v>12.333333333333334</v>
      </c>
      <c r="J48" s="62">
        <v>5</v>
      </c>
      <c r="K48" s="62">
        <v>45</v>
      </c>
    </row>
    <row r="49" spans="1:14" s="64" customFormat="1" ht="17.100000000000001" customHeight="1" x14ac:dyDescent="0.2">
      <c r="A49" s="62">
        <v>46</v>
      </c>
      <c r="B49" s="63" t="s">
        <v>211</v>
      </c>
      <c r="C49" s="62">
        <v>46</v>
      </c>
      <c r="D49" s="62" t="s">
        <v>234</v>
      </c>
      <c r="E49" s="12">
        <v>95</v>
      </c>
      <c r="F49" s="62">
        <v>7</v>
      </c>
      <c r="G49" s="62">
        <v>609</v>
      </c>
      <c r="H49" s="1">
        <v>12</v>
      </c>
      <c r="I49" s="50">
        <v>11</v>
      </c>
      <c r="J49" s="62">
        <v>5</v>
      </c>
      <c r="K49" s="62">
        <v>46</v>
      </c>
    </row>
    <row r="50" spans="1:14" s="65" customFormat="1" ht="17.100000000000001" customHeight="1" x14ac:dyDescent="0.2">
      <c r="A50" s="62">
        <v>47</v>
      </c>
      <c r="B50" s="63" t="s">
        <v>275</v>
      </c>
      <c r="C50" s="62">
        <v>70</v>
      </c>
      <c r="D50" s="62" t="s">
        <v>235</v>
      </c>
      <c r="E50" s="12">
        <v>116</v>
      </c>
      <c r="F50" s="62">
        <v>27</v>
      </c>
      <c r="G50" s="62">
        <v>596</v>
      </c>
      <c r="H50" s="1">
        <v>12</v>
      </c>
      <c r="I50" s="50">
        <v>6.666666666666667</v>
      </c>
      <c r="J50" s="62">
        <v>6</v>
      </c>
      <c r="K50" s="62">
        <v>47</v>
      </c>
    </row>
    <row r="51" spans="1:14" s="64" customFormat="1" ht="17.100000000000001" customHeight="1" x14ac:dyDescent="0.2">
      <c r="A51" s="62">
        <v>48</v>
      </c>
      <c r="B51" s="63" t="s">
        <v>152</v>
      </c>
      <c r="C51" s="62">
        <v>119</v>
      </c>
      <c r="D51" s="62" t="s">
        <v>233</v>
      </c>
      <c r="E51" s="12">
        <v>90</v>
      </c>
      <c r="F51" s="62">
        <v>22</v>
      </c>
      <c r="G51" s="62">
        <v>592</v>
      </c>
      <c r="H51" s="1">
        <v>12</v>
      </c>
      <c r="I51" s="50">
        <v>5.333333333333333</v>
      </c>
      <c r="J51" s="62">
        <v>7</v>
      </c>
      <c r="K51" s="62">
        <v>48</v>
      </c>
    </row>
    <row r="52" spans="1:14" s="64" customFormat="1" ht="17.100000000000001" customHeight="1" x14ac:dyDescent="0.2">
      <c r="A52" s="62">
        <v>49</v>
      </c>
      <c r="B52" s="63" t="s">
        <v>285</v>
      </c>
      <c r="C52" s="62">
        <v>110</v>
      </c>
      <c r="D52" s="62" t="s">
        <v>232</v>
      </c>
      <c r="E52" s="12">
        <v>66</v>
      </c>
      <c r="F52" s="62">
        <v>20</v>
      </c>
      <c r="G52" s="62">
        <v>574</v>
      </c>
      <c r="H52" s="1">
        <v>11</v>
      </c>
      <c r="I52" s="50">
        <v>15.333333333333334</v>
      </c>
      <c r="J52" s="62">
        <v>9</v>
      </c>
      <c r="K52" s="62">
        <v>49</v>
      </c>
    </row>
    <row r="53" spans="1:14" s="64" customFormat="1" ht="17.100000000000001" customHeight="1" x14ac:dyDescent="0.2">
      <c r="A53" s="62">
        <v>50</v>
      </c>
      <c r="B53" s="63" t="s">
        <v>284</v>
      </c>
      <c r="C53" s="62">
        <v>77</v>
      </c>
      <c r="D53" s="62" t="s">
        <v>231</v>
      </c>
      <c r="E53" s="12">
        <v>57</v>
      </c>
      <c r="F53" s="62">
        <v>9</v>
      </c>
      <c r="G53" s="62">
        <v>574</v>
      </c>
      <c r="H53" s="1">
        <v>11</v>
      </c>
      <c r="I53" s="50">
        <v>15.333333333333334</v>
      </c>
      <c r="J53" s="62">
        <v>9</v>
      </c>
      <c r="K53" s="62">
        <v>50</v>
      </c>
    </row>
    <row r="54" spans="1:14" s="64" customFormat="1" ht="17.100000000000001" customHeight="1" x14ac:dyDescent="0.2">
      <c r="A54" s="62">
        <v>51</v>
      </c>
      <c r="B54" s="63" t="s">
        <v>203</v>
      </c>
      <c r="C54" s="62">
        <v>25</v>
      </c>
      <c r="D54" s="62" t="s">
        <v>234</v>
      </c>
      <c r="E54" s="12">
        <v>93</v>
      </c>
      <c r="F54" s="62">
        <v>23</v>
      </c>
      <c r="G54" s="62">
        <v>566</v>
      </c>
      <c r="H54" s="1">
        <v>11</v>
      </c>
      <c r="I54" s="50">
        <v>12.666666666666666</v>
      </c>
      <c r="J54" s="62">
        <v>6</v>
      </c>
      <c r="K54" s="62">
        <v>51</v>
      </c>
    </row>
    <row r="55" spans="1:14" s="64" customFormat="1" ht="17.100000000000001" customHeight="1" x14ac:dyDescent="0.2">
      <c r="A55" s="62">
        <v>52</v>
      </c>
      <c r="B55" s="63" t="s">
        <v>299</v>
      </c>
      <c r="C55" s="62">
        <v>109</v>
      </c>
      <c r="D55" s="62" t="s">
        <v>233</v>
      </c>
      <c r="E55" s="12">
        <v>86</v>
      </c>
      <c r="F55" s="62">
        <v>21</v>
      </c>
      <c r="G55" s="62">
        <v>563</v>
      </c>
      <c r="H55" s="1">
        <v>11</v>
      </c>
      <c r="I55" s="50">
        <v>11.666666666666666</v>
      </c>
      <c r="J55" s="62">
        <v>8</v>
      </c>
      <c r="K55" s="62">
        <v>52</v>
      </c>
    </row>
    <row r="56" spans="1:14" s="64" customFormat="1" ht="17.100000000000001" customHeight="1" x14ac:dyDescent="0.2">
      <c r="A56" s="62">
        <v>53</v>
      </c>
      <c r="B56" s="63" t="s">
        <v>294</v>
      </c>
      <c r="C56" s="62">
        <v>10</v>
      </c>
      <c r="D56" s="62" t="s">
        <v>229</v>
      </c>
      <c r="E56" s="12">
        <v>16</v>
      </c>
      <c r="F56" s="62">
        <v>19</v>
      </c>
      <c r="G56" s="62">
        <v>560</v>
      </c>
      <c r="H56" s="1">
        <v>11</v>
      </c>
      <c r="I56" s="50">
        <v>10.666666666666666</v>
      </c>
      <c r="J56" s="62">
        <v>4</v>
      </c>
      <c r="K56" s="62">
        <v>53</v>
      </c>
    </row>
    <row r="57" spans="1:14" s="65" customFormat="1" ht="17.100000000000001" customHeight="1" x14ac:dyDescent="0.2">
      <c r="A57" s="62">
        <v>54</v>
      </c>
      <c r="B57" s="63" t="s">
        <v>176</v>
      </c>
      <c r="C57" s="62">
        <v>105</v>
      </c>
      <c r="D57" s="62" t="s">
        <v>233</v>
      </c>
      <c r="E57" s="12">
        <v>84</v>
      </c>
      <c r="F57" s="62">
        <v>25</v>
      </c>
      <c r="G57" s="62">
        <v>556</v>
      </c>
      <c r="H57" s="1">
        <v>11</v>
      </c>
      <c r="I57" s="50">
        <v>9.3333333333333339</v>
      </c>
      <c r="J57" s="62">
        <v>9</v>
      </c>
      <c r="K57" s="62">
        <v>54</v>
      </c>
      <c r="L57" s="64"/>
      <c r="M57" s="64"/>
      <c r="N57" s="64"/>
    </row>
    <row r="58" spans="1:14" s="64" customFormat="1" ht="17.100000000000001" customHeight="1" x14ac:dyDescent="0.2">
      <c r="A58" s="62">
        <v>55</v>
      </c>
      <c r="B58" s="63" t="s">
        <v>217</v>
      </c>
      <c r="C58" s="62">
        <v>93</v>
      </c>
      <c r="D58" s="62" t="s">
        <v>228</v>
      </c>
      <c r="E58" s="12">
        <v>9</v>
      </c>
      <c r="F58" s="62">
        <v>9</v>
      </c>
      <c r="G58" s="62">
        <v>546</v>
      </c>
      <c r="H58" s="1">
        <v>11</v>
      </c>
      <c r="I58" s="50">
        <v>6</v>
      </c>
      <c r="J58" s="62">
        <v>7</v>
      </c>
      <c r="K58" s="62">
        <v>55</v>
      </c>
      <c r="L58" s="65"/>
      <c r="M58" s="65"/>
      <c r="N58" s="65"/>
    </row>
    <row r="59" spans="1:14" s="64" customFormat="1" ht="17.100000000000001" customHeight="1" x14ac:dyDescent="0.2">
      <c r="A59" s="62">
        <v>56</v>
      </c>
      <c r="B59" s="63" t="s">
        <v>133</v>
      </c>
      <c r="C59" s="62">
        <v>1</v>
      </c>
      <c r="D59" s="62" t="s">
        <v>230</v>
      </c>
      <c r="E59" s="12">
        <v>38</v>
      </c>
      <c r="F59" s="62">
        <v>10</v>
      </c>
      <c r="G59" s="62">
        <v>535</v>
      </c>
      <c r="H59" s="1">
        <v>11</v>
      </c>
      <c r="I59" s="50">
        <v>2.3333333333333335</v>
      </c>
      <c r="J59" s="62">
        <v>6</v>
      </c>
      <c r="K59" s="62">
        <v>56</v>
      </c>
    </row>
    <row r="60" spans="1:14" s="64" customFormat="1" ht="17.100000000000001" customHeight="1" x14ac:dyDescent="0.2">
      <c r="A60" s="62">
        <v>57</v>
      </c>
      <c r="B60" s="63" t="s">
        <v>134</v>
      </c>
      <c r="C60" s="62">
        <v>78</v>
      </c>
      <c r="D60" s="62" t="s">
        <v>235</v>
      </c>
      <c r="E60" s="12">
        <v>111</v>
      </c>
      <c r="F60" s="62">
        <v>26</v>
      </c>
      <c r="G60" s="62">
        <v>534</v>
      </c>
      <c r="H60" s="1">
        <v>11</v>
      </c>
      <c r="I60" s="50">
        <v>2</v>
      </c>
      <c r="J60" s="62">
        <v>7</v>
      </c>
      <c r="K60" s="62">
        <v>57</v>
      </c>
    </row>
    <row r="61" spans="1:14" s="65" customFormat="1" ht="17.100000000000001" customHeight="1" x14ac:dyDescent="0.2">
      <c r="A61" s="62">
        <v>58</v>
      </c>
      <c r="B61" s="63" t="s">
        <v>191</v>
      </c>
      <c r="C61" s="62">
        <v>51</v>
      </c>
      <c r="D61" s="62" t="s">
        <v>229</v>
      </c>
      <c r="E61" s="12">
        <v>21</v>
      </c>
      <c r="F61" s="62">
        <v>11</v>
      </c>
      <c r="G61" s="62">
        <v>501</v>
      </c>
      <c r="H61" s="1">
        <v>10</v>
      </c>
      <c r="I61" s="50">
        <v>7</v>
      </c>
      <c r="J61" s="62">
        <v>5</v>
      </c>
      <c r="K61" s="62">
        <v>58</v>
      </c>
    </row>
    <row r="62" spans="1:14" s="64" customFormat="1" ht="17.100000000000001" customHeight="1" x14ac:dyDescent="0.2">
      <c r="A62" s="62">
        <v>59</v>
      </c>
      <c r="B62" s="63" t="s">
        <v>210</v>
      </c>
      <c r="C62" s="62">
        <v>88</v>
      </c>
      <c r="D62" s="62" t="s">
        <v>230</v>
      </c>
      <c r="E62" s="12">
        <v>36</v>
      </c>
      <c r="F62" s="62">
        <v>19</v>
      </c>
      <c r="G62" s="62">
        <v>486</v>
      </c>
      <c r="H62" s="1">
        <v>10</v>
      </c>
      <c r="I62" s="50">
        <v>2</v>
      </c>
      <c r="J62" s="62">
        <v>7</v>
      </c>
      <c r="K62" s="62">
        <v>59</v>
      </c>
    </row>
    <row r="63" spans="1:14" s="64" customFormat="1" ht="17.100000000000001" customHeight="1" x14ac:dyDescent="0.2">
      <c r="A63" s="62">
        <v>60</v>
      </c>
      <c r="B63" s="63" t="s">
        <v>272</v>
      </c>
      <c r="C63" s="62">
        <v>29</v>
      </c>
      <c r="D63" s="62" t="s">
        <v>235</v>
      </c>
      <c r="E63" s="12">
        <v>118</v>
      </c>
      <c r="F63" s="62">
        <v>17</v>
      </c>
      <c r="G63" s="62">
        <v>480</v>
      </c>
      <c r="H63" s="1">
        <v>10</v>
      </c>
      <c r="I63" s="50">
        <v>0</v>
      </c>
      <c r="J63" s="62">
        <v>8</v>
      </c>
      <c r="K63" s="62">
        <v>60</v>
      </c>
    </row>
    <row r="64" spans="1:14" s="64" customFormat="1" ht="17.100000000000001" customHeight="1" x14ac:dyDescent="0.2">
      <c r="A64" s="62">
        <v>61</v>
      </c>
      <c r="B64" s="63" t="s">
        <v>214</v>
      </c>
      <c r="C64" s="62">
        <v>23</v>
      </c>
      <c r="D64" s="62" t="s">
        <v>230</v>
      </c>
      <c r="E64" s="12">
        <v>41</v>
      </c>
      <c r="F64" s="62">
        <v>21</v>
      </c>
      <c r="G64" s="62">
        <v>465</v>
      </c>
      <c r="H64" s="1">
        <v>9</v>
      </c>
      <c r="I64" s="50">
        <v>11</v>
      </c>
      <c r="J64" s="62">
        <v>8</v>
      </c>
      <c r="K64" s="62">
        <v>61</v>
      </c>
    </row>
    <row r="65" spans="1:14" s="65" customFormat="1" ht="17.100000000000001" customHeight="1" x14ac:dyDescent="0.2">
      <c r="A65" s="62">
        <v>62</v>
      </c>
      <c r="B65" s="63" t="s">
        <v>168</v>
      </c>
      <c r="C65" s="62">
        <v>108</v>
      </c>
      <c r="D65" s="62" t="s">
        <v>234</v>
      </c>
      <c r="E65" s="12">
        <v>101</v>
      </c>
      <c r="F65" s="62">
        <v>18</v>
      </c>
      <c r="G65" s="62">
        <v>463</v>
      </c>
      <c r="H65" s="1">
        <v>9</v>
      </c>
      <c r="I65" s="50">
        <v>10.333333333333334</v>
      </c>
      <c r="J65" s="62">
        <v>7</v>
      </c>
      <c r="K65" s="62">
        <v>62</v>
      </c>
      <c r="L65" s="64"/>
      <c r="M65" s="64"/>
      <c r="N65" s="64"/>
    </row>
    <row r="66" spans="1:14" s="65" customFormat="1" ht="17.100000000000001" customHeight="1" x14ac:dyDescent="0.2">
      <c r="A66" s="62">
        <v>63</v>
      </c>
      <c r="B66" s="63" t="s">
        <v>200</v>
      </c>
      <c r="C66" s="62">
        <v>24</v>
      </c>
      <c r="D66" s="62" t="s">
        <v>231</v>
      </c>
      <c r="E66" s="12">
        <v>48</v>
      </c>
      <c r="F66" s="62">
        <v>6</v>
      </c>
      <c r="G66" s="62">
        <v>460</v>
      </c>
      <c r="H66" s="1">
        <v>9</v>
      </c>
      <c r="I66" s="50">
        <v>9.3333333333333339</v>
      </c>
      <c r="J66" s="62">
        <v>10</v>
      </c>
      <c r="K66" s="62">
        <v>63</v>
      </c>
    </row>
    <row r="67" spans="1:14" s="65" customFormat="1" ht="17.100000000000001" customHeight="1" x14ac:dyDescent="0.2">
      <c r="A67" s="62">
        <v>64</v>
      </c>
      <c r="B67" s="63" t="s">
        <v>287</v>
      </c>
      <c r="C67" s="62">
        <v>86</v>
      </c>
      <c r="D67" s="62" t="s">
        <v>232</v>
      </c>
      <c r="E67" s="12">
        <v>64</v>
      </c>
      <c r="F67" s="62">
        <v>20</v>
      </c>
      <c r="G67" s="62">
        <v>458</v>
      </c>
      <c r="H67" s="1">
        <v>9</v>
      </c>
      <c r="I67" s="50">
        <v>8.6666666666666661</v>
      </c>
      <c r="J67" s="62">
        <v>10</v>
      </c>
      <c r="K67" s="62">
        <v>64</v>
      </c>
      <c r="L67" s="64"/>
      <c r="M67" s="64"/>
      <c r="N67" s="64"/>
    </row>
    <row r="68" spans="1:14" s="65" customFormat="1" ht="17.100000000000001" customHeight="1" x14ac:dyDescent="0.2">
      <c r="A68" s="62">
        <v>65</v>
      </c>
      <c r="B68" s="63" t="s">
        <v>216</v>
      </c>
      <c r="C68" s="62">
        <v>19</v>
      </c>
      <c r="D68" s="62" t="s">
        <v>229</v>
      </c>
      <c r="E68" s="12">
        <v>26</v>
      </c>
      <c r="F68" s="62">
        <v>5</v>
      </c>
      <c r="G68" s="62">
        <v>450</v>
      </c>
      <c r="H68" s="1">
        <v>9</v>
      </c>
      <c r="I68" s="50">
        <v>6</v>
      </c>
      <c r="J68" s="62">
        <v>6</v>
      </c>
      <c r="K68" s="62">
        <v>65</v>
      </c>
      <c r="L68" s="64"/>
      <c r="M68" s="64"/>
      <c r="N68" s="64"/>
    </row>
    <row r="69" spans="1:14" s="65" customFormat="1" ht="17.100000000000001" customHeight="1" x14ac:dyDescent="0.2">
      <c r="A69" s="62">
        <v>66</v>
      </c>
      <c r="B69" s="63" t="s">
        <v>209</v>
      </c>
      <c r="C69" s="62">
        <v>59</v>
      </c>
      <c r="D69" s="62" t="s">
        <v>228</v>
      </c>
      <c r="E69" s="12">
        <v>5</v>
      </c>
      <c r="F69" s="62">
        <v>12</v>
      </c>
      <c r="G69" s="62">
        <v>443</v>
      </c>
      <c r="H69" s="1">
        <v>9</v>
      </c>
      <c r="I69" s="50">
        <v>3.6666666666666665</v>
      </c>
      <c r="J69" s="62">
        <v>8</v>
      </c>
      <c r="K69" s="62">
        <v>66</v>
      </c>
      <c r="L69" s="64"/>
      <c r="M69" s="64"/>
      <c r="N69" s="64"/>
    </row>
    <row r="70" spans="1:14" s="65" customFormat="1" ht="17.100000000000001" customHeight="1" x14ac:dyDescent="0.2">
      <c r="A70" s="62">
        <v>67</v>
      </c>
      <c r="B70" s="63" t="s">
        <v>104</v>
      </c>
      <c r="C70" s="62">
        <v>80</v>
      </c>
      <c r="D70" s="62" t="s">
        <v>228</v>
      </c>
      <c r="E70" s="12">
        <v>13</v>
      </c>
      <c r="F70" s="62">
        <v>22</v>
      </c>
      <c r="G70" s="62">
        <v>438</v>
      </c>
      <c r="H70" s="1">
        <v>9</v>
      </c>
      <c r="I70" s="50">
        <v>2</v>
      </c>
      <c r="J70" s="62">
        <v>9</v>
      </c>
      <c r="K70" s="62">
        <v>67</v>
      </c>
      <c r="L70" s="64"/>
      <c r="M70" s="64"/>
      <c r="N70" s="64"/>
    </row>
    <row r="71" spans="1:14" s="65" customFormat="1" ht="17.100000000000001" customHeight="1" x14ac:dyDescent="0.2">
      <c r="A71" s="62">
        <v>68</v>
      </c>
      <c r="B71" s="63" t="s">
        <v>239</v>
      </c>
      <c r="C71" s="62">
        <v>102</v>
      </c>
      <c r="D71" s="62" t="s">
        <v>230</v>
      </c>
      <c r="E71" s="12">
        <v>31</v>
      </c>
      <c r="F71" s="62">
        <v>12</v>
      </c>
      <c r="G71" s="62">
        <v>429</v>
      </c>
      <c r="H71" s="1">
        <v>8</v>
      </c>
      <c r="I71" s="50">
        <v>15</v>
      </c>
      <c r="J71" s="62">
        <v>9</v>
      </c>
      <c r="K71" s="62">
        <v>68</v>
      </c>
      <c r="L71" s="64"/>
      <c r="M71" s="64"/>
      <c r="N71" s="64"/>
    </row>
    <row r="72" spans="1:14" s="65" customFormat="1" ht="17.100000000000001" customHeight="1" x14ac:dyDescent="0.2">
      <c r="A72" s="62">
        <v>69</v>
      </c>
      <c r="B72" s="63" t="s">
        <v>101</v>
      </c>
      <c r="C72" s="62">
        <v>5</v>
      </c>
      <c r="D72" s="62" t="s">
        <v>231</v>
      </c>
      <c r="E72" s="12">
        <v>49</v>
      </c>
      <c r="F72" s="62">
        <v>7</v>
      </c>
      <c r="G72" s="62">
        <v>423</v>
      </c>
      <c r="H72" s="1">
        <v>8</v>
      </c>
      <c r="I72" s="50">
        <v>13</v>
      </c>
      <c r="J72" s="62">
        <v>11</v>
      </c>
      <c r="K72" s="62">
        <v>69</v>
      </c>
      <c r="L72" s="64"/>
      <c r="M72" s="64"/>
      <c r="N72" s="64"/>
    </row>
    <row r="73" spans="1:14" s="65" customFormat="1" ht="17.100000000000001" customHeight="1" x14ac:dyDescent="0.2">
      <c r="A73" s="62">
        <v>70</v>
      </c>
      <c r="B73" s="63" t="s">
        <v>167</v>
      </c>
      <c r="C73" s="62">
        <v>112</v>
      </c>
      <c r="D73" s="62" t="s">
        <v>230</v>
      </c>
      <c r="E73" s="12">
        <v>33</v>
      </c>
      <c r="F73" s="62">
        <v>10</v>
      </c>
      <c r="G73" s="62">
        <v>399</v>
      </c>
      <c r="H73" s="1">
        <v>8</v>
      </c>
      <c r="I73" s="50">
        <v>5</v>
      </c>
      <c r="J73" s="62">
        <v>10</v>
      </c>
      <c r="K73" s="62">
        <v>70</v>
      </c>
    </row>
    <row r="74" spans="1:14" s="65" customFormat="1" ht="17.100000000000001" customHeight="1" x14ac:dyDescent="0.2">
      <c r="A74" s="62">
        <v>71</v>
      </c>
      <c r="B74" s="63" t="s">
        <v>304</v>
      </c>
      <c r="C74" s="62">
        <v>47</v>
      </c>
      <c r="D74" s="62" t="s">
        <v>228</v>
      </c>
      <c r="E74" s="12">
        <v>6</v>
      </c>
      <c r="F74" s="62">
        <v>19</v>
      </c>
      <c r="G74" s="62">
        <v>398</v>
      </c>
      <c r="H74" s="1">
        <v>8</v>
      </c>
      <c r="I74" s="50">
        <v>4.666666666666667</v>
      </c>
      <c r="J74" s="62">
        <v>10</v>
      </c>
      <c r="K74" s="62">
        <v>71</v>
      </c>
    </row>
    <row r="75" spans="1:14" s="65" customFormat="1" ht="17.100000000000001" customHeight="1" x14ac:dyDescent="0.2">
      <c r="A75" s="62">
        <v>72</v>
      </c>
      <c r="B75" s="63" t="s">
        <v>277</v>
      </c>
      <c r="C75" s="62">
        <v>33</v>
      </c>
      <c r="D75" s="62" t="s">
        <v>230</v>
      </c>
      <c r="E75" s="12">
        <v>34</v>
      </c>
      <c r="F75" s="62">
        <v>7</v>
      </c>
      <c r="G75" s="62">
        <v>383</v>
      </c>
      <c r="H75" s="1">
        <v>7</v>
      </c>
      <c r="I75" s="50">
        <v>15.666666666666666</v>
      </c>
      <c r="J75" s="62">
        <v>11</v>
      </c>
      <c r="K75" s="62">
        <v>72</v>
      </c>
    </row>
    <row r="76" spans="1:14" s="65" customFormat="1" ht="17.100000000000001" customHeight="1" x14ac:dyDescent="0.2">
      <c r="A76" s="62">
        <v>73</v>
      </c>
      <c r="B76" s="63" t="s">
        <v>278</v>
      </c>
      <c r="C76" s="62">
        <v>82</v>
      </c>
      <c r="D76" s="62" t="s">
        <v>235</v>
      </c>
      <c r="E76" s="12">
        <v>114</v>
      </c>
      <c r="F76" s="62">
        <v>24</v>
      </c>
      <c r="G76" s="62">
        <v>378</v>
      </c>
      <c r="H76" s="1">
        <v>7</v>
      </c>
      <c r="I76" s="50">
        <v>14</v>
      </c>
      <c r="J76" s="62">
        <v>9</v>
      </c>
      <c r="K76" s="62">
        <v>73</v>
      </c>
    </row>
    <row r="77" spans="1:14" s="65" customFormat="1" ht="17.100000000000001" customHeight="1" x14ac:dyDescent="0.2">
      <c r="A77" s="62">
        <v>74</v>
      </c>
      <c r="B77" s="63" t="s">
        <v>150</v>
      </c>
      <c r="C77" s="62">
        <v>26</v>
      </c>
      <c r="D77" s="62" t="s">
        <v>233</v>
      </c>
      <c r="E77" s="12">
        <v>76</v>
      </c>
      <c r="F77" s="62">
        <v>8</v>
      </c>
      <c r="G77" s="62">
        <v>378</v>
      </c>
      <c r="H77" s="1">
        <v>7</v>
      </c>
      <c r="I77" s="50">
        <v>14</v>
      </c>
      <c r="J77" s="62">
        <v>10</v>
      </c>
      <c r="K77" s="62">
        <v>74</v>
      </c>
    </row>
    <row r="78" spans="1:14" s="65" customFormat="1" ht="17.100000000000001" customHeight="1" x14ac:dyDescent="0.2">
      <c r="A78" s="62">
        <v>75</v>
      </c>
      <c r="B78" s="63" t="s">
        <v>151</v>
      </c>
      <c r="C78" s="62">
        <v>12</v>
      </c>
      <c r="D78" s="62" t="s">
        <v>229</v>
      </c>
      <c r="E78" s="12">
        <v>20</v>
      </c>
      <c r="F78" s="62">
        <v>8</v>
      </c>
      <c r="G78" s="62">
        <v>377</v>
      </c>
      <c r="H78" s="1">
        <v>7</v>
      </c>
      <c r="I78" s="50">
        <v>13.666666666666666</v>
      </c>
      <c r="J78" s="62">
        <v>7</v>
      </c>
      <c r="K78" s="62">
        <v>75</v>
      </c>
    </row>
    <row r="79" spans="1:14" s="65" customFormat="1" ht="17.100000000000001" customHeight="1" x14ac:dyDescent="0.2">
      <c r="A79" s="62">
        <v>76</v>
      </c>
      <c r="B79" s="63" t="s">
        <v>178</v>
      </c>
      <c r="C79" s="62">
        <v>107</v>
      </c>
      <c r="D79" s="62" t="s">
        <v>229</v>
      </c>
      <c r="E79" s="12">
        <v>29</v>
      </c>
      <c r="F79" s="62">
        <v>12</v>
      </c>
      <c r="G79" s="62">
        <v>372</v>
      </c>
      <c r="H79" s="1">
        <v>7</v>
      </c>
      <c r="I79" s="50">
        <v>12</v>
      </c>
      <c r="J79" s="62">
        <v>8</v>
      </c>
      <c r="K79" s="62">
        <v>76</v>
      </c>
    </row>
    <row r="80" spans="1:14" s="65" customFormat="1" ht="17.100000000000001" customHeight="1" x14ac:dyDescent="0.2">
      <c r="A80" s="62">
        <v>77</v>
      </c>
      <c r="B80" s="63" t="s">
        <v>288</v>
      </c>
      <c r="C80" s="62">
        <v>48</v>
      </c>
      <c r="D80" s="62" t="s">
        <v>230</v>
      </c>
      <c r="E80" s="12">
        <v>44</v>
      </c>
      <c r="F80" s="62">
        <v>5</v>
      </c>
      <c r="G80" s="62">
        <v>359</v>
      </c>
      <c r="H80" s="1">
        <v>7</v>
      </c>
      <c r="I80" s="50">
        <v>7.666666666666667</v>
      </c>
      <c r="J80" s="62">
        <v>12</v>
      </c>
      <c r="K80" s="62">
        <v>77</v>
      </c>
    </row>
    <row r="81" spans="1:11" s="65" customFormat="1" ht="17.100000000000001" customHeight="1" x14ac:dyDescent="0.2">
      <c r="A81" s="62">
        <v>78</v>
      </c>
      <c r="B81" s="63" t="s">
        <v>100</v>
      </c>
      <c r="C81" s="62">
        <v>34</v>
      </c>
      <c r="D81" s="62" t="s">
        <v>233</v>
      </c>
      <c r="E81" s="12">
        <v>79</v>
      </c>
      <c r="F81" s="62">
        <v>19</v>
      </c>
      <c r="G81" s="62">
        <v>341</v>
      </c>
      <c r="H81" s="1">
        <v>7</v>
      </c>
      <c r="I81" s="50">
        <v>1.6666666666666667</v>
      </c>
      <c r="J81" s="62">
        <v>11</v>
      </c>
      <c r="K81" s="62">
        <v>78</v>
      </c>
    </row>
    <row r="82" spans="1:11" s="65" customFormat="1" ht="17.100000000000001" customHeight="1" x14ac:dyDescent="0.2">
      <c r="A82" s="62">
        <v>79</v>
      </c>
      <c r="B82" s="63" t="s">
        <v>273</v>
      </c>
      <c r="C82" s="62">
        <v>75</v>
      </c>
      <c r="D82" s="62" t="s">
        <v>233</v>
      </c>
      <c r="E82" s="12">
        <v>88</v>
      </c>
      <c r="F82" s="62">
        <v>18</v>
      </c>
      <c r="G82" s="62">
        <v>335</v>
      </c>
      <c r="H82" s="1">
        <v>6</v>
      </c>
      <c r="I82" s="50">
        <v>15.666666666666666</v>
      </c>
      <c r="J82" s="62">
        <v>12</v>
      </c>
      <c r="K82" s="62">
        <v>79</v>
      </c>
    </row>
    <row r="83" spans="1:11" s="65" customFormat="1" ht="17.100000000000001" customHeight="1" x14ac:dyDescent="0.2">
      <c r="A83" s="62">
        <v>80</v>
      </c>
      <c r="B83" s="63" t="s">
        <v>215</v>
      </c>
      <c r="C83" s="62">
        <v>18</v>
      </c>
      <c r="D83" s="62" t="s">
        <v>230</v>
      </c>
      <c r="E83" s="12">
        <v>37</v>
      </c>
      <c r="F83" s="62">
        <v>8</v>
      </c>
      <c r="G83" s="62">
        <v>335</v>
      </c>
      <c r="H83" s="1">
        <v>6</v>
      </c>
      <c r="I83" s="50">
        <v>15.666666666666666</v>
      </c>
      <c r="J83" s="62">
        <v>13</v>
      </c>
      <c r="K83" s="62">
        <v>80</v>
      </c>
    </row>
    <row r="84" spans="1:11" s="65" customFormat="1" ht="17.100000000000001" customHeight="1" x14ac:dyDescent="0.2">
      <c r="A84" s="62">
        <v>81</v>
      </c>
      <c r="B84" s="63" t="s">
        <v>279</v>
      </c>
      <c r="C84" s="62">
        <v>101</v>
      </c>
      <c r="D84" s="62" t="s">
        <v>229</v>
      </c>
      <c r="E84" s="12">
        <v>28</v>
      </c>
      <c r="F84" s="62">
        <v>11</v>
      </c>
      <c r="G84" s="62">
        <v>334</v>
      </c>
      <c r="H84" s="1">
        <v>6</v>
      </c>
      <c r="I84" s="50">
        <v>15.333333333333334</v>
      </c>
      <c r="J84" s="62">
        <v>9</v>
      </c>
      <c r="K84" s="62">
        <v>81</v>
      </c>
    </row>
    <row r="85" spans="1:11" s="65" customFormat="1" ht="17.100000000000001" customHeight="1" x14ac:dyDescent="0.2">
      <c r="A85" s="62">
        <v>82</v>
      </c>
      <c r="B85" s="63" t="s">
        <v>105</v>
      </c>
      <c r="C85" s="62">
        <v>21</v>
      </c>
      <c r="D85" s="62" t="s">
        <v>229</v>
      </c>
      <c r="E85" s="12">
        <v>25</v>
      </c>
      <c r="F85" s="62">
        <v>12</v>
      </c>
      <c r="G85" s="62">
        <v>331</v>
      </c>
      <c r="H85" s="1">
        <v>6</v>
      </c>
      <c r="I85" s="50">
        <v>14.333333333333334</v>
      </c>
      <c r="J85" s="62">
        <v>10</v>
      </c>
      <c r="K85" s="62">
        <v>82</v>
      </c>
    </row>
    <row r="86" spans="1:11" s="65" customFormat="1" ht="17.100000000000001" customHeight="1" x14ac:dyDescent="0.2">
      <c r="A86" s="62">
        <v>83</v>
      </c>
      <c r="B86" s="63" t="s">
        <v>156</v>
      </c>
      <c r="C86" s="62">
        <v>41</v>
      </c>
      <c r="D86" s="62" t="s">
        <v>229</v>
      </c>
      <c r="E86" s="12">
        <v>24</v>
      </c>
      <c r="F86" s="62">
        <v>15</v>
      </c>
      <c r="G86" s="62">
        <v>329</v>
      </c>
      <c r="H86" s="1">
        <v>6</v>
      </c>
      <c r="I86" s="50">
        <v>13.666666666666666</v>
      </c>
      <c r="J86" s="62">
        <v>11</v>
      </c>
      <c r="K86" s="62">
        <v>83</v>
      </c>
    </row>
    <row r="87" spans="1:11" s="65" customFormat="1" ht="17.100000000000001" customHeight="1" x14ac:dyDescent="0.2">
      <c r="A87" s="62">
        <v>84</v>
      </c>
      <c r="B87" s="63" t="s">
        <v>187</v>
      </c>
      <c r="C87" s="62">
        <v>81</v>
      </c>
      <c r="D87" s="62" t="s">
        <v>228</v>
      </c>
      <c r="E87" s="12">
        <v>14</v>
      </c>
      <c r="F87" s="62">
        <v>8</v>
      </c>
      <c r="G87" s="62">
        <v>316</v>
      </c>
      <c r="H87" s="1">
        <v>6</v>
      </c>
      <c r="I87" s="50">
        <v>9.3333333333333339</v>
      </c>
      <c r="J87" s="62">
        <v>11</v>
      </c>
      <c r="K87" s="62">
        <v>84</v>
      </c>
    </row>
    <row r="88" spans="1:11" s="65" customFormat="1" ht="17.100000000000001" customHeight="1" x14ac:dyDescent="0.2">
      <c r="A88" s="62">
        <v>85</v>
      </c>
      <c r="B88" s="63" t="s">
        <v>237</v>
      </c>
      <c r="C88" s="62">
        <v>9</v>
      </c>
      <c r="D88" s="62" t="s">
        <v>235</v>
      </c>
      <c r="E88" s="12">
        <v>108</v>
      </c>
      <c r="F88" s="62">
        <v>17</v>
      </c>
      <c r="G88" s="62">
        <v>314</v>
      </c>
      <c r="H88" s="1">
        <v>6</v>
      </c>
      <c r="I88" s="50">
        <v>8.6666666666666661</v>
      </c>
      <c r="J88" s="62">
        <v>10</v>
      </c>
      <c r="K88" s="62">
        <v>85</v>
      </c>
    </row>
    <row r="89" spans="1:11" s="65" customFormat="1" ht="17.100000000000001" customHeight="1" x14ac:dyDescent="0.2">
      <c r="A89" s="62">
        <v>86</v>
      </c>
      <c r="B89" s="63" t="s">
        <v>190</v>
      </c>
      <c r="C89" s="62">
        <v>87</v>
      </c>
      <c r="D89" s="62" t="s">
        <v>229</v>
      </c>
      <c r="E89" s="12">
        <v>22</v>
      </c>
      <c r="F89" s="62">
        <v>11</v>
      </c>
      <c r="G89" s="62">
        <v>311</v>
      </c>
      <c r="H89" s="1">
        <v>6</v>
      </c>
      <c r="I89" s="50">
        <v>7.666666666666667</v>
      </c>
      <c r="J89" s="62">
        <v>12</v>
      </c>
      <c r="K89" s="62">
        <v>86</v>
      </c>
    </row>
    <row r="90" spans="1:11" s="65" customFormat="1" ht="17.100000000000001" customHeight="1" x14ac:dyDescent="0.2">
      <c r="A90" s="62">
        <v>87</v>
      </c>
      <c r="B90" s="63" t="s">
        <v>159</v>
      </c>
      <c r="C90" s="62">
        <v>42</v>
      </c>
      <c r="D90" s="62" t="s">
        <v>234</v>
      </c>
      <c r="E90" s="12">
        <v>103</v>
      </c>
      <c r="F90" s="62">
        <v>16</v>
      </c>
      <c r="G90" s="62">
        <v>310</v>
      </c>
      <c r="H90" s="1">
        <v>6</v>
      </c>
      <c r="I90" s="50">
        <v>7.333333333333333</v>
      </c>
      <c r="J90" s="62">
        <v>8</v>
      </c>
      <c r="K90" s="62">
        <v>87</v>
      </c>
    </row>
    <row r="91" spans="1:11" s="65" customFormat="1" ht="17.100000000000001" customHeight="1" x14ac:dyDescent="0.2">
      <c r="A91" s="62">
        <v>88</v>
      </c>
      <c r="B91" s="63" t="s">
        <v>95</v>
      </c>
      <c r="C91" s="62">
        <v>54</v>
      </c>
      <c r="D91" s="62" t="s">
        <v>234</v>
      </c>
      <c r="E91" s="12">
        <v>91</v>
      </c>
      <c r="F91" s="62">
        <v>7</v>
      </c>
      <c r="G91" s="62">
        <v>301</v>
      </c>
      <c r="H91" s="1">
        <v>6</v>
      </c>
      <c r="I91" s="50">
        <v>4.333333333333333</v>
      </c>
      <c r="J91" s="62">
        <v>9</v>
      </c>
      <c r="K91" s="62">
        <v>88</v>
      </c>
    </row>
    <row r="92" spans="1:11" s="65" customFormat="1" ht="17.100000000000001" customHeight="1" x14ac:dyDescent="0.2">
      <c r="A92" s="62">
        <v>89</v>
      </c>
      <c r="B92" s="63" t="s">
        <v>286</v>
      </c>
      <c r="C92" s="62">
        <v>44</v>
      </c>
      <c r="D92" s="62" t="s">
        <v>232</v>
      </c>
      <c r="E92" s="12">
        <v>61</v>
      </c>
      <c r="F92" s="62">
        <v>8</v>
      </c>
      <c r="G92" s="62">
        <v>295</v>
      </c>
      <c r="H92" s="1">
        <v>6</v>
      </c>
      <c r="I92" s="50">
        <v>2.3333333333333335</v>
      </c>
      <c r="J92" s="62">
        <v>11</v>
      </c>
      <c r="K92" s="62">
        <v>89</v>
      </c>
    </row>
    <row r="93" spans="1:11" s="65" customFormat="1" ht="17.100000000000001" customHeight="1" x14ac:dyDescent="0.2">
      <c r="A93" s="62">
        <v>90</v>
      </c>
      <c r="B93" s="63" t="s">
        <v>102</v>
      </c>
      <c r="C93" s="62">
        <v>69</v>
      </c>
      <c r="D93" s="62" t="s">
        <v>234</v>
      </c>
      <c r="E93" s="12">
        <v>99</v>
      </c>
      <c r="F93" s="62">
        <v>19</v>
      </c>
      <c r="G93" s="62">
        <v>287</v>
      </c>
      <c r="H93" s="1">
        <v>5</v>
      </c>
      <c r="I93" s="50">
        <v>15.666666666666666</v>
      </c>
      <c r="J93" s="62">
        <v>10</v>
      </c>
      <c r="K93" s="62">
        <v>90</v>
      </c>
    </row>
    <row r="94" spans="1:11" s="65" customFormat="1" ht="17.100000000000001" customHeight="1" x14ac:dyDescent="0.2">
      <c r="A94" s="62">
        <v>91</v>
      </c>
      <c r="B94" s="63" t="s">
        <v>106</v>
      </c>
      <c r="C94" s="62">
        <v>58</v>
      </c>
      <c r="D94" s="62" t="s">
        <v>233</v>
      </c>
      <c r="E94" s="12">
        <v>82</v>
      </c>
      <c r="F94" s="62">
        <v>11</v>
      </c>
      <c r="G94" s="62">
        <v>273</v>
      </c>
      <c r="H94" s="1">
        <v>5</v>
      </c>
      <c r="I94" s="50">
        <v>11</v>
      </c>
      <c r="J94" s="62">
        <v>13</v>
      </c>
      <c r="K94" s="62">
        <v>91</v>
      </c>
    </row>
    <row r="95" spans="1:11" s="65" customFormat="1" ht="17.100000000000001" customHeight="1" x14ac:dyDescent="0.2">
      <c r="A95" s="62">
        <v>92</v>
      </c>
      <c r="B95" s="63" t="s">
        <v>281</v>
      </c>
      <c r="C95" s="62">
        <v>68</v>
      </c>
      <c r="D95" s="62" t="s">
        <v>230</v>
      </c>
      <c r="E95" s="12">
        <v>40</v>
      </c>
      <c r="F95" s="62">
        <v>14</v>
      </c>
      <c r="G95" s="62">
        <v>262</v>
      </c>
      <c r="H95" s="1">
        <v>5</v>
      </c>
      <c r="I95" s="50">
        <v>7.333333333333333</v>
      </c>
      <c r="J95" s="62">
        <v>14</v>
      </c>
      <c r="K95" s="62">
        <v>92</v>
      </c>
    </row>
    <row r="96" spans="1:11" s="65" customFormat="1" ht="17.100000000000001" customHeight="1" x14ac:dyDescent="0.2">
      <c r="A96" s="62">
        <v>93</v>
      </c>
      <c r="B96" s="63" t="s">
        <v>184</v>
      </c>
      <c r="C96" s="62">
        <v>100</v>
      </c>
      <c r="D96" s="62" t="s">
        <v>228</v>
      </c>
      <c r="E96" s="12">
        <v>7</v>
      </c>
      <c r="F96" s="62">
        <v>19</v>
      </c>
      <c r="G96" s="62">
        <v>260</v>
      </c>
      <c r="H96" s="1">
        <v>5</v>
      </c>
      <c r="I96" s="50">
        <v>6.666666666666667</v>
      </c>
      <c r="J96" s="62">
        <v>12</v>
      </c>
      <c r="K96" s="62">
        <v>93</v>
      </c>
    </row>
    <row r="97" spans="1:11" s="65" customFormat="1" ht="17.100000000000001" customHeight="1" x14ac:dyDescent="0.2">
      <c r="A97" s="62">
        <v>94</v>
      </c>
      <c r="B97" s="63" t="s">
        <v>282</v>
      </c>
      <c r="C97" s="62">
        <v>14</v>
      </c>
      <c r="D97" s="62" t="s">
        <v>232</v>
      </c>
      <c r="E97" s="12">
        <v>68</v>
      </c>
      <c r="F97" s="62">
        <v>18</v>
      </c>
      <c r="G97" s="62">
        <v>255</v>
      </c>
      <c r="H97" s="1">
        <v>5</v>
      </c>
      <c r="I97" s="50">
        <v>5</v>
      </c>
      <c r="J97" s="62">
        <v>12</v>
      </c>
      <c r="K97" s="62">
        <v>94</v>
      </c>
    </row>
    <row r="98" spans="1:11" s="65" customFormat="1" ht="17.100000000000001" customHeight="1" x14ac:dyDescent="0.2">
      <c r="A98" s="62">
        <v>95</v>
      </c>
      <c r="B98" s="63" t="s">
        <v>179</v>
      </c>
      <c r="C98" s="62">
        <v>113</v>
      </c>
      <c r="D98" s="62" t="s">
        <v>229</v>
      </c>
      <c r="E98" s="12">
        <v>30</v>
      </c>
      <c r="F98" s="62">
        <v>15</v>
      </c>
      <c r="G98" s="62">
        <v>254</v>
      </c>
      <c r="H98" s="1">
        <v>5</v>
      </c>
      <c r="I98" s="50">
        <v>4.666666666666667</v>
      </c>
      <c r="J98" s="62">
        <v>13</v>
      </c>
      <c r="K98" s="62">
        <v>95</v>
      </c>
    </row>
    <row r="99" spans="1:11" s="65" customFormat="1" ht="17.100000000000001" customHeight="1" x14ac:dyDescent="0.2">
      <c r="A99" s="62">
        <v>96</v>
      </c>
      <c r="B99" s="63" t="s">
        <v>212</v>
      </c>
      <c r="C99" s="62">
        <v>8</v>
      </c>
      <c r="D99" s="62" t="s">
        <v>234</v>
      </c>
      <c r="E99" s="12">
        <v>98</v>
      </c>
      <c r="F99" s="62">
        <v>18</v>
      </c>
      <c r="G99" s="62">
        <v>250</v>
      </c>
      <c r="H99" s="1">
        <v>5</v>
      </c>
      <c r="I99" s="50">
        <v>3.3333333333333335</v>
      </c>
      <c r="J99" s="62">
        <v>11</v>
      </c>
      <c r="K99" s="62">
        <v>96</v>
      </c>
    </row>
    <row r="100" spans="1:11" s="65" customFormat="1" ht="17.100000000000001" customHeight="1" x14ac:dyDescent="0.2">
      <c r="A100" s="62">
        <v>97</v>
      </c>
      <c r="B100" s="63" t="s">
        <v>149</v>
      </c>
      <c r="C100" s="62">
        <v>118</v>
      </c>
      <c r="D100" s="62" t="s">
        <v>235</v>
      </c>
      <c r="E100" s="12">
        <v>120</v>
      </c>
      <c r="F100" s="62">
        <v>16</v>
      </c>
      <c r="G100" s="62">
        <v>248</v>
      </c>
      <c r="H100" s="1">
        <v>5</v>
      </c>
      <c r="I100" s="50">
        <v>2.6666666666666665</v>
      </c>
      <c r="J100" s="62">
        <v>11</v>
      </c>
      <c r="K100" s="62">
        <v>97</v>
      </c>
    </row>
    <row r="101" spans="1:11" s="65" customFormat="1" ht="17.100000000000001" customHeight="1" x14ac:dyDescent="0.2">
      <c r="A101" s="62">
        <v>98</v>
      </c>
      <c r="B101" s="63" t="s">
        <v>291</v>
      </c>
      <c r="C101" s="62">
        <v>53</v>
      </c>
      <c r="D101" s="62" t="s">
        <v>231</v>
      </c>
      <c r="E101" s="12">
        <v>47</v>
      </c>
      <c r="F101" s="62">
        <v>8</v>
      </c>
      <c r="G101" s="62">
        <v>235</v>
      </c>
      <c r="H101" s="1">
        <v>4</v>
      </c>
      <c r="I101" s="50">
        <v>14.333333333333334</v>
      </c>
      <c r="J101" s="62">
        <v>12</v>
      </c>
      <c r="K101" s="62">
        <v>98</v>
      </c>
    </row>
    <row r="102" spans="1:11" s="65" customFormat="1" ht="17.100000000000001" customHeight="1" x14ac:dyDescent="0.2">
      <c r="A102" s="62">
        <v>99</v>
      </c>
      <c r="B102" s="63" t="s">
        <v>166</v>
      </c>
      <c r="C102" s="62">
        <v>72</v>
      </c>
      <c r="D102" s="62" t="s">
        <v>231</v>
      </c>
      <c r="E102" s="12">
        <v>55</v>
      </c>
      <c r="F102" s="62">
        <v>6</v>
      </c>
      <c r="G102" s="62">
        <v>233</v>
      </c>
      <c r="H102" s="1">
        <v>4</v>
      </c>
      <c r="I102" s="50">
        <v>13.666666666666666</v>
      </c>
      <c r="J102" s="62">
        <v>13</v>
      </c>
      <c r="K102" s="62">
        <v>99</v>
      </c>
    </row>
    <row r="103" spans="1:11" s="65" customFormat="1" ht="17.100000000000001" customHeight="1" x14ac:dyDescent="0.2">
      <c r="A103" s="62">
        <v>100</v>
      </c>
      <c r="B103" s="63" t="s">
        <v>148</v>
      </c>
      <c r="C103" s="62">
        <v>76</v>
      </c>
      <c r="D103" s="62" t="s">
        <v>235</v>
      </c>
      <c r="E103" s="12">
        <v>110</v>
      </c>
      <c r="F103" s="62">
        <v>12</v>
      </c>
      <c r="G103" s="62">
        <v>217</v>
      </c>
      <c r="H103" s="1">
        <v>4</v>
      </c>
      <c r="I103" s="50">
        <v>8.3333333333333339</v>
      </c>
      <c r="J103" s="62">
        <v>12</v>
      </c>
      <c r="K103" s="62">
        <v>100</v>
      </c>
    </row>
    <row r="104" spans="1:11" s="65" customFormat="1" ht="17.100000000000001" customHeight="1" x14ac:dyDescent="0.2">
      <c r="A104" s="62">
        <v>101</v>
      </c>
      <c r="B104" s="63" t="s">
        <v>300</v>
      </c>
      <c r="C104" s="62">
        <v>92</v>
      </c>
      <c r="D104" s="62" t="s">
        <v>229</v>
      </c>
      <c r="E104" s="12">
        <v>23</v>
      </c>
      <c r="F104" s="62">
        <v>12</v>
      </c>
      <c r="G104" s="62">
        <v>213</v>
      </c>
      <c r="H104" s="1">
        <v>4</v>
      </c>
      <c r="I104" s="50">
        <v>7</v>
      </c>
      <c r="J104" s="62">
        <v>14</v>
      </c>
      <c r="K104" s="62">
        <v>101</v>
      </c>
    </row>
    <row r="105" spans="1:11" s="65" customFormat="1" ht="17.100000000000001" customHeight="1" x14ac:dyDescent="0.2">
      <c r="A105" s="62">
        <v>102</v>
      </c>
      <c r="B105" s="63" t="s">
        <v>276</v>
      </c>
      <c r="C105" s="62">
        <v>36</v>
      </c>
      <c r="D105" s="62" t="s">
        <v>234</v>
      </c>
      <c r="E105" s="12">
        <v>97</v>
      </c>
      <c r="F105" s="62">
        <v>13</v>
      </c>
      <c r="G105" s="62">
        <v>177</v>
      </c>
      <c r="H105" s="1">
        <v>3</v>
      </c>
      <c r="I105" s="50">
        <v>11</v>
      </c>
      <c r="J105" s="62">
        <v>12</v>
      </c>
      <c r="K105" s="62">
        <v>102</v>
      </c>
    </row>
    <row r="106" spans="1:11" s="65" customFormat="1" ht="17.100000000000001" customHeight="1" x14ac:dyDescent="0.2">
      <c r="A106" s="62">
        <v>103</v>
      </c>
      <c r="B106" s="63" t="s">
        <v>292</v>
      </c>
      <c r="C106" s="62">
        <v>57</v>
      </c>
      <c r="D106" s="62" t="s">
        <v>233</v>
      </c>
      <c r="E106" s="12">
        <v>78</v>
      </c>
      <c r="F106" s="62">
        <v>8</v>
      </c>
      <c r="G106" s="62">
        <v>175</v>
      </c>
      <c r="H106" s="1">
        <v>3</v>
      </c>
      <c r="I106" s="50">
        <v>10.333333333333334</v>
      </c>
      <c r="J106" s="62">
        <v>14</v>
      </c>
      <c r="K106" s="62">
        <v>103</v>
      </c>
    </row>
    <row r="107" spans="1:11" s="65" customFormat="1" ht="17.100000000000001" customHeight="1" x14ac:dyDescent="0.2">
      <c r="A107" s="62">
        <v>104</v>
      </c>
      <c r="B107" s="63" t="s">
        <v>218</v>
      </c>
      <c r="C107" s="62">
        <v>32</v>
      </c>
      <c r="D107" s="62" t="s">
        <v>228</v>
      </c>
      <c r="E107" s="12">
        <v>8</v>
      </c>
      <c r="F107" s="62">
        <v>7</v>
      </c>
      <c r="G107" s="62">
        <v>151</v>
      </c>
      <c r="H107" s="1">
        <v>3</v>
      </c>
      <c r="I107" s="50">
        <v>2.3333333333333335</v>
      </c>
      <c r="J107" s="62">
        <v>13</v>
      </c>
      <c r="K107" s="62">
        <v>104</v>
      </c>
    </row>
    <row r="108" spans="1:11" s="65" customFormat="1" ht="17.100000000000001" customHeight="1" x14ac:dyDescent="0.2">
      <c r="A108" s="62">
        <v>105</v>
      </c>
      <c r="B108" s="63" t="s">
        <v>298</v>
      </c>
      <c r="C108" s="62">
        <v>30</v>
      </c>
      <c r="D108" s="62" t="s">
        <v>228</v>
      </c>
      <c r="E108" s="12">
        <v>11</v>
      </c>
      <c r="F108" s="62">
        <v>4</v>
      </c>
      <c r="G108" s="62">
        <v>118</v>
      </c>
      <c r="H108" s="1">
        <v>2</v>
      </c>
      <c r="I108" s="50">
        <v>7.333333333333333</v>
      </c>
      <c r="J108" s="62">
        <v>14</v>
      </c>
      <c r="K108" s="62">
        <v>105</v>
      </c>
    </row>
    <row r="109" spans="1:11" s="65" customFormat="1" ht="17.100000000000001" customHeight="1" x14ac:dyDescent="0.2">
      <c r="A109" s="62">
        <v>106</v>
      </c>
      <c r="B109" s="63" t="s">
        <v>269</v>
      </c>
      <c r="C109" s="62">
        <v>106</v>
      </c>
      <c r="D109" s="62" t="s">
        <v>232</v>
      </c>
      <c r="E109" s="12">
        <v>73</v>
      </c>
      <c r="F109" s="62">
        <v>9</v>
      </c>
      <c r="G109" s="62">
        <v>97</v>
      </c>
      <c r="H109" s="1">
        <v>2</v>
      </c>
      <c r="I109" s="50">
        <v>0.33333333333333331</v>
      </c>
      <c r="J109" s="62">
        <v>13</v>
      </c>
      <c r="K109" s="62">
        <v>106</v>
      </c>
    </row>
    <row r="110" spans="1:11" s="65" customFormat="1" ht="17.100000000000001" customHeight="1" x14ac:dyDescent="0.2">
      <c r="A110" s="62">
        <v>107</v>
      </c>
      <c r="B110" s="63" t="s">
        <v>163</v>
      </c>
      <c r="C110" s="62">
        <v>45</v>
      </c>
      <c r="D110" s="62" t="s">
        <v>235</v>
      </c>
      <c r="E110" s="12">
        <v>109</v>
      </c>
      <c r="F110" s="62">
        <v>9</v>
      </c>
      <c r="G110" s="62">
        <v>97</v>
      </c>
      <c r="H110" s="1">
        <v>2</v>
      </c>
      <c r="I110" s="50">
        <v>0.33333333333333331</v>
      </c>
      <c r="J110" s="62">
        <v>13</v>
      </c>
      <c r="K110" s="62">
        <v>106</v>
      </c>
    </row>
    <row r="111" spans="1:11" s="65" customFormat="1" ht="17.100000000000001" customHeight="1" x14ac:dyDescent="0.2">
      <c r="A111" s="62">
        <v>108</v>
      </c>
      <c r="B111" s="63" t="s">
        <v>188</v>
      </c>
      <c r="C111" s="62">
        <v>116</v>
      </c>
      <c r="D111" s="62" t="s">
        <v>228</v>
      </c>
      <c r="E111" s="12">
        <v>15</v>
      </c>
      <c r="F111" s="62">
        <v>3</v>
      </c>
      <c r="G111" s="62">
        <v>78</v>
      </c>
      <c r="H111" s="1">
        <v>1</v>
      </c>
      <c r="I111" s="50">
        <v>10</v>
      </c>
      <c r="J111" s="62">
        <v>15</v>
      </c>
      <c r="K111" s="62">
        <v>108</v>
      </c>
    </row>
    <row r="112" spans="1:11" s="65" customFormat="1" ht="17.100000000000001" customHeight="1" x14ac:dyDescent="0.2">
      <c r="A112" s="62">
        <v>109</v>
      </c>
      <c r="B112" s="63" t="s">
        <v>185</v>
      </c>
      <c r="C112" s="62">
        <v>67</v>
      </c>
      <c r="D112" s="62" t="s">
        <v>235</v>
      </c>
      <c r="E112" s="12">
        <v>106</v>
      </c>
      <c r="F112" s="62">
        <v>3</v>
      </c>
      <c r="G112" s="62">
        <v>78</v>
      </c>
      <c r="H112" s="1">
        <v>1</v>
      </c>
      <c r="I112" s="50">
        <v>10</v>
      </c>
      <c r="J112" s="62">
        <v>14</v>
      </c>
      <c r="K112" s="62">
        <v>108</v>
      </c>
    </row>
    <row r="113" spans="1:11" s="65" customFormat="1" ht="17.100000000000001" customHeight="1" x14ac:dyDescent="0.2">
      <c r="A113" s="62">
        <v>110</v>
      </c>
      <c r="B113" s="63" t="s">
        <v>306</v>
      </c>
      <c r="C113" s="62">
        <v>71</v>
      </c>
      <c r="D113" s="62" t="s">
        <v>229</v>
      </c>
      <c r="E113" s="12">
        <v>17</v>
      </c>
      <c r="F113" s="62">
        <v>7</v>
      </c>
      <c r="G113" s="62">
        <v>77</v>
      </c>
      <c r="H113" s="1">
        <v>1</v>
      </c>
      <c r="I113" s="50">
        <v>9.6666666666666661</v>
      </c>
      <c r="J113" s="62">
        <v>15</v>
      </c>
      <c r="K113" s="62">
        <v>110</v>
      </c>
    </row>
    <row r="114" spans="1:11" s="65" customFormat="1" ht="17.100000000000001" customHeight="1" x14ac:dyDescent="0.2">
      <c r="A114" s="62">
        <v>111</v>
      </c>
      <c r="B114" s="63" t="s">
        <v>160</v>
      </c>
      <c r="C114" s="62">
        <v>84</v>
      </c>
      <c r="D114" s="62" t="s">
        <v>235</v>
      </c>
      <c r="E114" s="12">
        <v>112</v>
      </c>
      <c r="F114" s="62">
        <v>6</v>
      </c>
      <c r="G114" s="62">
        <v>58</v>
      </c>
      <c r="H114" s="1">
        <v>1</v>
      </c>
      <c r="I114" s="50">
        <v>3.3333333333333335</v>
      </c>
      <c r="J114" s="62">
        <v>15</v>
      </c>
      <c r="K114" s="62">
        <v>111</v>
      </c>
    </row>
    <row r="115" spans="1:11" s="65" customFormat="1" ht="17.100000000000001" customHeight="1" x14ac:dyDescent="0.2">
      <c r="A115" s="62">
        <v>112</v>
      </c>
      <c r="B115" s="63" t="s">
        <v>301</v>
      </c>
      <c r="C115" s="62">
        <v>115</v>
      </c>
      <c r="D115" s="62" t="s">
        <v>234</v>
      </c>
      <c r="E115" s="12">
        <v>105</v>
      </c>
      <c r="F115" s="62">
        <v>7</v>
      </c>
      <c r="G115" s="62">
        <v>56</v>
      </c>
      <c r="H115" s="1">
        <v>1</v>
      </c>
      <c r="I115" s="50">
        <v>2.6666666666666665</v>
      </c>
      <c r="J115" s="62">
        <v>13</v>
      </c>
      <c r="K115" s="62">
        <v>112</v>
      </c>
    </row>
    <row r="116" spans="1:11" s="65" customFormat="1" ht="17.100000000000001" customHeight="1" x14ac:dyDescent="0.2">
      <c r="A116" s="62">
        <v>113</v>
      </c>
      <c r="B116" s="63" t="s">
        <v>186</v>
      </c>
      <c r="C116" s="62">
        <v>28</v>
      </c>
      <c r="D116" s="62" t="s">
        <v>231</v>
      </c>
      <c r="E116" s="12">
        <v>58</v>
      </c>
      <c r="F116" s="62">
        <v>1</v>
      </c>
      <c r="G116" s="62">
        <v>7</v>
      </c>
      <c r="H116" s="1">
        <v>0</v>
      </c>
      <c r="I116" s="50">
        <v>2.3333333333333335</v>
      </c>
      <c r="J116" s="62">
        <v>14</v>
      </c>
      <c r="K116" s="62">
        <v>113</v>
      </c>
    </row>
    <row r="117" spans="1:11" s="65" customFormat="1" ht="17.100000000000001" customHeight="1" x14ac:dyDescent="0.2">
      <c r="A117" s="62">
        <v>114</v>
      </c>
      <c r="B117" s="63" t="s">
        <v>290</v>
      </c>
      <c r="C117" s="62">
        <v>103</v>
      </c>
      <c r="D117" s="62" t="s">
        <v>230</v>
      </c>
      <c r="E117" s="12">
        <v>35</v>
      </c>
      <c r="F117" s="62">
        <v>0</v>
      </c>
      <c r="G117" s="62">
        <v>0</v>
      </c>
      <c r="H117" s="1">
        <v>0</v>
      </c>
      <c r="I117" s="50">
        <v>0</v>
      </c>
      <c r="J117" s="62">
        <v>15</v>
      </c>
      <c r="K117" s="62">
        <v>114</v>
      </c>
    </row>
  </sheetData>
  <mergeCells count="11">
    <mergeCell ref="A2:A3"/>
    <mergeCell ref="A1:E1"/>
    <mergeCell ref="F1:K1"/>
    <mergeCell ref="B2:B3"/>
    <mergeCell ref="C2:C3"/>
    <mergeCell ref="J2:J3"/>
    <mergeCell ref="K2:K3"/>
    <mergeCell ref="D2:D3"/>
    <mergeCell ref="E2:E3"/>
    <mergeCell ref="F2:F3"/>
    <mergeCell ref="G2:G3"/>
  </mergeCells>
  <phoneticPr fontId="0" type="noConversion"/>
  <printOptions horizontalCentered="1"/>
  <pageMargins left="0.25" right="0.26" top="0.55000000000000004" bottom="0.44" header="0.25" footer="0.44"/>
  <pageSetup paperSize="9" scale="39" orientation="portrait" horizontalDpi="300" verticalDpi="300" copies="1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117"/>
  <sheetViews>
    <sheetView topLeftCell="B1" workbookViewId="0">
      <selection sqref="A1:E1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9.28515625" style="22" customWidth="1"/>
    <col min="11" max="11" width="10.42578125" style="22" customWidth="1"/>
  </cols>
  <sheetData>
    <row r="1" spans="1:14" ht="66.75" customHeight="1" x14ac:dyDescent="0.2">
      <c r="A1" s="192" t="s">
        <v>252</v>
      </c>
      <c r="B1" s="211"/>
      <c r="C1" s="211"/>
      <c r="D1" s="212"/>
      <c r="E1" s="213"/>
      <c r="F1" s="214" t="s">
        <v>127</v>
      </c>
      <c r="G1" s="215"/>
      <c r="H1" s="215"/>
      <c r="I1" s="215"/>
      <c r="J1" s="215"/>
      <c r="K1" s="216"/>
      <c r="L1" s="9"/>
      <c r="M1" s="9"/>
    </row>
    <row r="2" spans="1:14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13</v>
      </c>
      <c r="K2" s="183" t="s">
        <v>14</v>
      </c>
    </row>
    <row r="3" spans="1:14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  <c r="K3" s="184"/>
    </row>
    <row r="4" spans="1:14" s="64" customFormat="1" ht="17.100000000000001" customHeight="1" x14ac:dyDescent="0.2">
      <c r="A4" s="62">
        <v>1</v>
      </c>
      <c r="B4" s="63" t="s">
        <v>161</v>
      </c>
      <c r="C4" s="62">
        <v>120</v>
      </c>
      <c r="D4" s="62" t="s">
        <v>235</v>
      </c>
      <c r="E4" s="12">
        <v>115</v>
      </c>
      <c r="F4" s="62">
        <v>22</v>
      </c>
      <c r="G4" s="62">
        <v>1322</v>
      </c>
      <c r="H4" s="1">
        <v>27</v>
      </c>
      <c r="I4" s="50">
        <v>8.6666666666666661</v>
      </c>
      <c r="J4" s="62">
        <v>1</v>
      </c>
      <c r="K4" s="62">
        <v>1</v>
      </c>
    </row>
    <row r="5" spans="1:14" s="64" customFormat="1" ht="17.100000000000001" customHeight="1" x14ac:dyDescent="0.2">
      <c r="A5" s="62">
        <v>2</v>
      </c>
      <c r="B5" s="63" t="s">
        <v>304</v>
      </c>
      <c r="C5" s="62">
        <v>47</v>
      </c>
      <c r="D5" s="62" t="s">
        <v>235</v>
      </c>
      <c r="E5" s="12">
        <v>118</v>
      </c>
      <c r="F5" s="62">
        <v>11</v>
      </c>
      <c r="G5" s="62">
        <v>1206</v>
      </c>
      <c r="H5" s="1">
        <v>25</v>
      </c>
      <c r="I5" s="50">
        <v>2</v>
      </c>
      <c r="J5" s="62">
        <v>2</v>
      </c>
      <c r="K5" s="62">
        <v>2</v>
      </c>
    </row>
    <row r="6" spans="1:14" s="64" customFormat="1" ht="17.100000000000001" customHeight="1" x14ac:dyDescent="0.2">
      <c r="A6" s="62">
        <v>3</v>
      </c>
      <c r="B6" s="63" t="s">
        <v>271</v>
      </c>
      <c r="C6" s="62">
        <v>73</v>
      </c>
      <c r="D6" s="62" t="s">
        <v>235</v>
      </c>
      <c r="E6" s="12">
        <v>120</v>
      </c>
      <c r="F6" s="62">
        <v>25</v>
      </c>
      <c r="G6" s="62">
        <v>1107</v>
      </c>
      <c r="H6" s="1">
        <v>23</v>
      </c>
      <c r="I6" s="50">
        <v>1</v>
      </c>
      <c r="J6" s="62">
        <v>3</v>
      </c>
      <c r="K6" s="62">
        <v>3</v>
      </c>
      <c r="L6" s="65"/>
      <c r="M6" s="65"/>
      <c r="N6" s="65"/>
    </row>
    <row r="7" spans="1:14" s="64" customFormat="1" ht="17.100000000000001" customHeight="1" x14ac:dyDescent="0.2">
      <c r="A7" s="62">
        <v>4</v>
      </c>
      <c r="B7" s="63" t="s">
        <v>101</v>
      </c>
      <c r="C7" s="62">
        <v>5</v>
      </c>
      <c r="D7" s="62" t="s">
        <v>234</v>
      </c>
      <c r="E7" s="12">
        <v>102</v>
      </c>
      <c r="F7" s="62">
        <v>21</v>
      </c>
      <c r="G7" s="62">
        <v>979</v>
      </c>
      <c r="H7" s="1">
        <v>20</v>
      </c>
      <c r="I7" s="50">
        <v>6.333333333333333</v>
      </c>
      <c r="J7" s="62">
        <v>1</v>
      </c>
      <c r="K7" s="62">
        <v>4</v>
      </c>
      <c r="L7" s="65"/>
      <c r="M7" s="65"/>
      <c r="N7" s="65"/>
    </row>
    <row r="8" spans="1:14" s="64" customFormat="1" ht="17.100000000000001" customHeight="1" x14ac:dyDescent="0.2">
      <c r="A8" s="62">
        <v>5</v>
      </c>
      <c r="B8" s="63" t="s">
        <v>104</v>
      </c>
      <c r="C8" s="62">
        <v>80</v>
      </c>
      <c r="D8" s="62" t="s">
        <v>232</v>
      </c>
      <c r="E8" s="12">
        <v>65</v>
      </c>
      <c r="F8" s="62">
        <v>24</v>
      </c>
      <c r="G8" s="62">
        <v>966</v>
      </c>
      <c r="H8" s="1">
        <v>20</v>
      </c>
      <c r="I8" s="50">
        <v>2</v>
      </c>
      <c r="J8" s="62">
        <v>1</v>
      </c>
      <c r="K8" s="62">
        <v>5</v>
      </c>
      <c r="L8" s="65"/>
      <c r="M8" s="65"/>
      <c r="N8" s="65"/>
    </row>
    <row r="9" spans="1:14" s="64" customFormat="1" ht="17.100000000000001" customHeight="1" x14ac:dyDescent="0.2">
      <c r="A9" s="62">
        <v>6</v>
      </c>
      <c r="B9" s="63" t="s">
        <v>105</v>
      </c>
      <c r="C9" s="62">
        <v>21</v>
      </c>
      <c r="D9" s="62" t="s">
        <v>232</v>
      </c>
      <c r="E9" s="12">
        <v>66</v>
      </c>
      <c r="F9" s="62">
        <v>13</v>
      </c>
      <c r="G9" s="62">
        <v>941</v>
      </c>
      <c r="H9" s="1">
        <v>19</v>
      </c>
      <c r="I9" s="50">
        <v>9.6666666666666661</v>
      </c>
      <c r="J9" s="62">
        <v>2</v>
      </c>
      <c r="K9" s="62">
        <v>6</v>
      </c>
    </row>
    <row r="10" spans="1:14" s="64" customFormat="1" ht="17.100000000000001" customHeight="1" x14ac:dyDescent="0.2">
      <c r="A10" s="62">
        <v>7</v>
      </c>
      <c r="B10" s="63" t="s">
        <v>215</v>
      </c>
      <c r="C10" s="62">
        <v>18</v>
      </c>
      <c r="D10" s="62" t="s">
        <v>234</v>
      </c>
      <c r="E10" s="12">
        <v>99</v>
      </c>
      <c r="F10" s="62">
        <v>15</v>
      </c>
      <c r="G10" s="62">
        <v>909</v>
      </c>
      <c r="H10" s="1">
        <v>18</v>
      </c>
      <c r="I10" s="50">
        <v>15</v>
      </c>
      <c r="J10" s="62">
        <v>2</v>
      </c>
      <c r="K10" s="62">
        <v>7</v>
      </c>
    </row>
    <row r="11" spans="1:14" s="64" customFormat="1" ht="17.100000000000001" customHeight="1" x14ac:dyDescent="0.2">
      <c r="A11" s="62">
        <v>8</v>
      </c>
      <c r="B11" s="63" t="s">
        <v>167</v>
      </c>
      <c r="C11" s="62">
        <v>112</v>
      </c>
      <c r="D11" s="62" t="s">
        <v>235</v>
      </c>
      <c r="E11" s="12">
        <v>114</v>
      </c>
      <c r="F11" s="62">
        <v>16</v>
      </c>
      <c r="G11" s="62">
        <v>794</v>
      </c>
      <c r="H11" s="1">
        <v>16</v>
      </c>
      <c r="I11" s="50">
        <v>8.6666666666666661</v>
      </c>
      <c r="J11" s="62">
        <v>4</v>
      </c>
      <c r="K11" s="62">
        <v>8</v>
      </c>
    </row>
    <row r="12" spans="1:14" s="64" customFormat="1" ht="17.100000000000001" customHeight="1" x14ac:dyDescent="0.2">
      <c r="A12" s="62">
        <v>9</v>
      </c>
      <c r="B12" s="63" t="s">
        <v>205</v>
      </c>
      <c r="C12" s="62">
        <v>3</v>
      </c>
      <c r="D12" s="62" t="s">
        <v>235</v>
      </c>
      <c r="E12" s="12">
        <v>116</v>
      </c>
      <c r="F12" s="62">
        <v>20</v>
      </c>
      <c r="G12" s="62">
        <v>786</v>
      </c>
      <c r="H12" s="1">
        <v>16</v>
      </c>
      <c r="I12" s="50">
        <v>6</v>
      </c>
      <c r="J12" s="62">
        <v>5</v>
      </c>
      <c r="K12" s="62">
        <v>9</v>
      </c>
    </row>
    <row r="13" spans="1:14" s="64" customFormat="1" ht="17.100000000000001" customHeight="1" x14ac:dyDescent="0.2">
      <c r="A13" s="62">
        <v>10</v>
      </c>
      <c r="B13" s="63" t="s">
        <v>284</v>
      </c>
      <c r="C13" s="62">
        <v>77</v>
      </c>
      <c r="D13" s="62" t="s">
        <v>232</v>
      </c>
      <c r="E13" s="12">
        <v>73</v>
      </c>
      <c r="F13" s="62">
        <v>19</v>
      </c>
      <c r="G13" s="62">
        <v>748</v>
      </c>
      <c r="H13" s="1">
        <v>15</v>
      </c>
      <c r="I13" s="50">
        <v>9.3333333333333339</v>
      </c>
      <c r="J13" s="62">
        <v>3</v>
      </c>
      <c r="K13" s="62">
        <v>10</v>
      </c>
    </row>
    <row r="14" spans="1:14" s="64" customFormat="1" ht="17.100000000000001" customHeight="1" x14ac:dyDescent="0.2">
      <c r="A14" s="62">
        <v>11</v>
      </c>
      <c r="B14" s="63" t="s">
        <v>277</v>
      </c>
      <c r="C14" s="62">
        <v>33</v>
      </c>
      <c r="D14" s="62" t="s">
        <v>232</v>
      </c>
      <c r="E14" s="12">
        <v>61</v>
      </c>
      <c r="F14" s="62">
        <v>14</v>
      </c>
      <c r="G14" s="62">
        <v>694</v>
      </c>
      <c r="H14" s="1">
        <v>14</v>
      </c>
      <c r="I14" s="50">
        <v>7.333333333333333</v>
      </c>
      <c r="J14" s="62">
        <v>4</v>
      </c>
      <c r="K14" s="62">
        <v>11</v>
      </c>
      <c r="L14" s="65"/>
      <c r="M14" s="65"/>
      <c r="N14" s="65"/>
    </row>
    <row r="15" spans="1:14" s="64" customFormat="1" ht="17.100000000000001" customHeight="1" x14ac:dyDescent="0.2">
      <c r="A15" s="62">
        <v>12</v>
      </c>
      <c r="B15" s="63" t="s">
        <v>156</v>
      </c>
      <c r="C15" s="62">
        <v>41</v>
      </c>
      <c r="D15" s="62" t="s">
        <v>235</v>
      </c>
      <c r="E15" s="12">
        <v>110</v>
      </c>
      <c r="F15" s="62">
        <v>20</v>
      </c>
      <c r="G15" s="62">
        <v>667</v>
      </c>
      <c r="H15" s="1">
        <v>13</v>
      </c>
      <c r="I15" s="50">
        <v>14.333333333333334</v>
      </c>
      <c r="J15" s="62">
        <v>6</v>
      </c>
      <c r="K15" s="62">
        <v>12</v>
      </c>
    </row>
    <row r="16" spans="1:14" s="64" customFormat="1" ht="17.100000000000001" customHeight="1" x14ac:dyDescent="0.2">
      <c r="A16" s="62">
        <v>13</v>
      </c>
      <c r="B16" s="63" t="s">
        <v>200</v>
      </c>
      <c r="C16" s="62">
        <v>24</v>
      </c>
      <c r="D16" s="62" t="s">
        <v>232</v>
      </c>
      <c r="E16" s="12">
        <v>62</v>
      </c>
      <c r="F16" s="62">
        <v>24</v>
      </c>
      <c r="G16" s="62">
        <v>664</v>
      </c>
      <c r="H16" s="1">
        <v>13</v>
      </c>
      <c r="I16" s="50">
        <v>13.333333333333334</v>
      </c>
      <c r="J16" s="62">
        <v>5</v>
      </c>
      <c r="K16" s="62">
        <v>13</v>
      </c>
      <c r="L16" s="65"/>
      <c r="M16" s="65"/>
      <c r="N16" s="65"/>
    </row>
    <row r="17" spans="1:14" s="64" customFormat="1" ht="17.100000000000001" customHeight="1" x14ac:dyDescent="0.2">
      <c r="A17" s="62">
        <v>14</v>
      </c>
      <c r="B17" s="63" t="s">
        <v>274</v>
      </c>
      <c r="C17" s="62">
        <v>74</v>
      </c>
      <c r="D17" s="62" t="s">
        <v>233</v>
      </c>
      <c r="E17" s="12">
        <v>87</v>
      </c>
      <c r="F17" s="62">
        <v>8</v>
      </c>
      <c r="G17" s="62">
        <v>616</v>
      </c>
      <c r="H17" s="1">
        <v>12</v>
      </c>
      <c r="I17" s="50">
        <v>13.333333333333334</v>
      </c>
      <c r="J17" s="62">
        <v>1</v>
      </c>
      <c r="K17" s="62">
        <v>14</v>
      </c>
    </row>
    <row r="18" spans="1:14" s="64" customFormat="1" ht="17.100000000000001" customHeight="1" x14ac:dyDescent="0.2">
      <c r="A18" s="62">
        <v>15</v>
      </c>
      <c r="B18" s="63" t="s">
        <v>210</v>
      </c>
      <c r="C18" s="62">
        <v>88</v>
      </c>
      <c r="D18" s="62" t="s">
        <v>234</v>
      </c>
      <c r="E18" s="12">
        <v>92</v>
      </c>
      <c r="F18" s="62">
        <v>16</v>
      </c>
      <c r="G18" s="62">
        <v>584</v>
      </c>
      <c r="H18" s="1">
        <v>12</v>
      </c>
      <c r="I18" s="50">
        <v>2.6666666666666665</v>
      </c>
      <c r="J18" s="62">
        <v>3</v>
      </c>
      <c r="K18" s="62">
        <v>15</v>
      </c>
    </row>
    <row r="19" spans="1:14" s="64" customFormat="1" ht="17.100000000000001" customHeight="1" x14ac:dyDescent="0.2">
      <c r="A19" s="62">
        <v>16</v>
      </c>
      <c r="B19" s="63" t="s">
        <v>281</v>
      </c>
      <c r="C19" s="62">
        <v>68</v>
      </c>
      <c r="D19" s="62" t="s">
        <v>234</v>
      </c>
      <c r="E19" s="12">
        <v>94</v>
      </c>
      <c r="F19" s="62">
        <v>25</v>
      </c>
      <c r="G19" s="62">
        <v>556</v>
      </c>
      <c r="H19" s="1">
        <v>11</v>
      </c>
      <c r="I19" s="50">
        <v>9.3333333333333339</v>
      </c>
      <c r="J19" s="62">
        <v>4</v>
      </c>
      <c r="K19" s="62">
        <v>16</v>
      </c>
    </row>
    <row r="20" spans="1:14" s="64" customFormat="1" ht="17.100000000000001" customHeight="1" x14ac:dyDescent="0.2">
      <c r="A20" s="62">
        <v>17</v>
      </c>
      <c r="B20" s="63" t="s">
        <v>219</v>
      </c>
      <c r="C20" s="62">
        <v>43</v>
      </c>
      <c r="D20" s="62" t="s">
        <v>235</v>
      </c>
      <c r="E20" s="12">
        <v>108</v>
      </c>
      <c r="F20" s="62">
        <v>19</v>
      </c>
      <c r="G20" s="62">
        <v>523</v>
      </c>
      <c r="H20" s="1">
        <v>10</v>
      </c>
      <c r="I20" s="50">
        <v>14.333333333333334</v>
      </c>
      <c r="J20" s="62">
        <v>7</v>
      </c>
      <c r="K20" s="62">
        <v>17</v>
      </c>
    </row>
    <row r="21" spans="1:14" s="64" customFormat="1" ht="17.100000000000001" customHeight="1" x14ac:dyDescent="0.2">
      <c r="A21" s="62">
        <v>18</v>
      </c>
      <c r="B21" s="63" t="s">
        <v>99</v>
      </c>
      <c r="C21" s="62">
        <v>31</v>
      </c>
      <c r="D21" s="62" t="s">
        <v>230</v>
      </c>
      <c r="E21" s="12">
        <v>32</v>
      </c>
      <c r="F21" s="62">
        <v>4</v>
      </c>
      <c r="G21" s="62">
        <v>501</v>
      </c>
      <c r="H21" s="1">
        <v>10</v>
      </c>
      <c r="I21" s="50">
        <v>7</v>
      </c>
      <c r="J21" s="62">
        <v>1</v>
      </c>
      <c r="K21" s="62">
        <v>18</v>
      </c>
    </row>
    <row r="22" spans="1:14" s="64" customFormat="1" ht="17.100000000000001" customHeight="1" x14ac:dyDescent="0.2">
      <c r="A22" s="62">
        <v>19</v>
      </c>
      <c r="B22" s="63" t="s">
        <v>177</v>
      </c>
      <c r="C22" s="62">
        <v>104</v>
      </c>
      <c r="D22" s="62" t="s">
        <v>233</v>
      </c>
      <c r="E22" s="12">
        <v>76</v>
      </c>
      <c r="F22" s="62">
        <v>24</v>
      </c>
      <c r="G22" s="62">
        <v>494</v>
      </c>
      <c r="H22" s="1">
        <v>10</v>
      </c>
      <c r="I22" s="50">
        <v>4.666666666666667</v>
      </c>
      <c r="J22" s="62">
        <v>2</v>
      </c>
      <c r="K22" s="62">
        <v>19</v>
      </c>
      <c r="L22" s="65"/>
      <c r="M22" s="65"/>
      <c r="N22" s="65"/>
    </row>
    <row r="23" spans="1:14" s="64" customFormat="1" ht="17.100000000000001" customHeight="1" x14ac:dyDescent="0.2">
      <c r="A23" s="62">
        <v>20</v>
      </c>
      <c r="B23" s="63" t="s">
        <v>189</v>
      </c>
      <c r="C23" s="62">
        <v>2</v>
      </c>
      <c r="D23" s="62" t="s">
        <v>234</v>
      </c>
      <c r="E23" s="12">
        <v>93</v>
      </c>
      <c r="F23" s="62">
        <v>28</v>
      </c>
      <c r="G23" s="62">
        <v>484</v>
      </c>
      <c r="H23" s="1">
        <v>10</v>
      </c>
      <c r="I23" s="50">
        <v>1.3333333333333333</v>
      </c>
      <c r="J23" s="62">
        <v>5</v>
      </c>
      <c r="K23" s="62">
        <v>20</v>
      </c>
    </row>
    <row r="24" spans="1:14" s="64" customFormat="1" ht="17.100000000000001" customHeight="1" x14ac:dyDescent="0.2">
      <c r="A24" s="62">
        <v>21</v>
      </c>
      <c r="B24" s="63" t="s">
        <v>107</v>
      </c>
      <c r="C24" s="62">
        <v>13</v>
      </c>
      <c r="D24" s="62" t="s">
        <v>230</v>
      </c>
      <c r="E24" s="12">
        <v>37</v>
      </c>
      <c r="F24" s="62">
        <v>10</v>
      </c>
      <c r="G24" s="62">
        <v>471</v>
      </c>
      <c r="H24" s="1">
        <v>9</v>
      </c>
      <c r="I24" s="50">
        <v>13</v>
      </c>
      <c r="J24" s="62">
        <v>2</v>
      </c>
      <c r="K24" s="62">
        <v>21</v>
      </c>
    </row>
    <row r="25" spans="1:14" s="65" customFormat="1" ht="17.100000000000001" customHeight="1" x14ac:dyDescent="0.2">
      <c r="A25" s="62">
        <v>22</v>
      </c>
      <c r="B25" s="63" t="s">
        <v>288</v>
      </c>
      <c r="C25" s="62">
        <v>48</v>
      </c>
      <c r="D25" s="62" t="s">
        <v>234</v>
      </c>
      <c r="E25" s="12">
        <v>96</v>
      </c>
      <c r="F25" s="62">
        <v>25</v>
      </c>
      <c r="G25" s="62">
        <v>455</v>
      </c>
      <c r="H25" s="1">
        <v>9</v>
      </c>
      <c r="I25" s="50">
        <v>7.666666666666667</v>
      </c>
      <c r="J25" s="62">
        <v>6</v>
      </c>
      <c r="K25" s="62">
        <v>22</v>
      </c>
      <c r="L25" s="64"/>
      <c r="M25" s="64"/>
      <c r="N25" s="64"/>
    </row>
    <row r="26" spans="1:14" s="64" customFormat="1" ht="17.100000000000001" customHeight="1" x14ac:dyDescent="0.2">
      <c r="A26" s="62">
        <v>23</v>
      </c>
      <c r="B26" s="63" t="s">
        <v>183</v>
      </c>
      <c r="C26" s="62">
        <v>98</v>
      </c>
      <c r="D26" s="62" t="s">
        <v>235</v>
      </c>
      <c r="E26" s="12">
        <v>112</v>
      </c>
      <c r="F26" s="62">
        <v>7</v>
      </c>
      <c r="G26" s="62">
        <v>453</v>
      </c>
      <c r="H26" s="1">
        <v>9</v>
      </c>
      <c r="I26" s="50">
        <v>7</v>
      </c>
      <c r="J26" s="62">
        <v>8</v>
      </c>
      <c r="K26" s="62">
        <v>23</v>
      </c>
      <c r="L26" s="65"/>
      <c r="M26" s="65"/>
      <c r="N26" s="65"/>
    </row>
    <row r="27" spans="1:14" s="64" customFormat="1" ht="17.100000000000001" customHeight="1" x14ac:dyDescent="0.2">
      <c r="A27" s="62">
        <v>24</v>
      </c>
      <c r="B27" s="63" t="s">
        <v>151</v>
      </c>
      <c r="C27" s="62">
        <v>12</v>
      </c>
      <c r="D27" s="62" t="s">
        <v>233</v>
      </c>
      <c r="E27" s="12">
        <v>83</v>
      </c>
      <c r="F27" s="62">
        <v>19</v>
      </c>
      <c r="G27" s="62">
        <v>419</v>
      </c>
      <c r="H27" s="1">
        <v>8</v>
      </c>
      <c r="I27" s="50">
        <v>11.666666666666666</v>
      </c>
      <c r="J27" s="62">
        <v>3</v>
      </c>
      <c r="K27" s="62">
        <v>24</v>
      </c>
    </row>
    <row r="28" spans="1:14" s="64" customFormat="1" ht="17.100000000000001" customHeight="1" x14ac:dyDescent="0.2">
      <c r="A28" s="62">
        <v>25</v>
      </c>
      <c r="B28" s="63" t="s">
        <v>302</v>
      </c>
      <c r="C28" s="62">
        <v>40</v>
      </c>
      <c r="D28" s="62" t="s">
        <v>232</v>
      </c>
      <c r="E28" s="12">
        <v>75</v>
      </c>
      <c r="F28" s="62">
        <v>11</v>
      </c>
      <c r="G28" s="62">
        <v>392</v>
      </c>
      <c r="H28" s="1">
        <v>8</v>
      </c>
      <c r="I28" s="50">
        <v>2.6666666666666665</v>
      </c>
      <c r="J28" s="62">
        <v>6</v>
      </c>
      <c r="K28" s="62">
        <v>25</v>
      </c>
    </row>
    <row r="29" spans="1:14" s="64" customFormat="1" ht="17.100000000000001" customHeight="1" x14ac:dyDescent="0.2">
      <c r="A29" s="62">
        <v>26</v>
      </c>
      <c r="B29" s="63" t="s">
        <v>178</v>
      </c>
      <c r="C29" s="62">
        <v>107</v>
      </c>
      <c r="D29" s="62" t="s">
        <v>233</v>
      </c>
      <c r="E29" s="12">
        <v>89</v>
      </c>
      <c r="F29" s="62">
        <v>8</v>
      </c>
      <c r="G29" s="62">
        <v>382</v>
      </c>
      <c r="H29" s="1">
        <v>7</v>
      </c>
      <c r="I29" s="50">
        <v>15.333333333333334</v>
      </c>
      <c r="J29" s="62">
        <v>4</v>
      </c>
      <c r="K29" s="62">
        <v>26</v>
      </c>
      <c r="L29" s="65"/>
      <c r="M29" s="65"/>
      <c r="N29" s="65"/>
    </row>
    <row r="30" spans="1:14" s="64" customFormat="1" ht="17.100000000000001" customHeight="1" x14ac:dyDescent="0.2">
      <c r="A30" s="62">
        <v>27</v>
      </c>
      <c r="B30" s="63" t="s">
        <v>303</v>
      </c>
      <c r="C30" s="62">
        <v>55</v>
      </c>
      <c r="D30" s="62" t="s">
        <v>228</v>
      </c>
      <c r="E30" s="12">
        <v>5</v>
      </c>
      <c r="F30" s="62">
        <v>13</v>
      </c>
      <c r="G30" s="62">
        <v>373</v>
      </c>
      <c r="H30" s="1">
        <v>7</v>
      </c>
      <c r="I30" s="50">
        <v>12.333333333333334</v>
      </c>
      <c r="J30" s="62">
        <v>1</v>
      </c>
      <c r="K30" s="62">
        <v>27</v>
      </c>
      <c r="L30" s="65"/>
      <c r="M30" s="65"/>
      <c r="N30" s="65"/>
    </row>
    <row r="31" spans="1:14" s="64" customFormat="1" ht="17.100000000000001" customHeight="1" x14ac:dyDescent="0.2">
      <c r="A31" s="62">
        <v>28</v>
      </c>
      <c r="B31" s="63" t="s">
        <v>207</v>
      </c>
      <c r="C31" s="62">
        <v>97</v>
      </c>
      <c r="D31" s="62" t="s">
        <v>235</v>
      </c>
      <c r="E31" s="12">
        <v>109</v>
      </c>
      <c r="F31" s="62">
        <v>16</v>
      </c>
      <c r="G31" s="62">
        <v>358</v>
      </c>
      <c r="H31" s="1">
        <v>7</v>
      </c>
      <c r="I31" s="50">
        <v>7.333333333333333</v>
      </c>
      <c r="J31" s="62">
        <v>9</v>
      </c>
      <c r="K31" s="62">
        <v>28</v>
      </c>
    </row>
    <row r="32" spans="1:14" s="64" customFormat="1" ht="17.100000000000001" customHeight="1" x14ac:dyDescent="0.2">
      <c r="A32" s="62">
        <v>29</v>
      </c>
      <c r="B32" s="63" t="s">
        <v>296</v>
      </c>
      <c r="C32" s="62">
        <v>56</v>
      </c>
      <c r="D32" s="62" t="s">
        <v>229</v>
      </c>
      <c r="E32" s="12">
        <v>26</v>
      </c>
      <c r="F32" s="62">
        <v>10</v>
      </c>
      <c r="G32" s="62">
        <v>346</v>
      </c>
      <c r="H32" s="1">
        <v>7</v>
      </c>
      <c r="I32" s="50">
        <v>3.3333333333333335</v>
      </c>
      <c r="J32" s="62">
        <v>1</v>
      </c>
      <c r="K32" s="62">
        <v>29</v>
      </c>
    </row>
    <row r="33" spans="1:14" s="64" customFormat="1" ht="17.100000000000001" customHeight="1" x14ac:dyDescent="0.2">
      <c r="A33" s="62">
        <v>30</v>
      </c>
      <c r="B33" s="63" t="s">
        <v>297</v>
      </c>
      <c r="C33" s="62">
        <v>4</v>
      </c>
      <c r="D33" s="62" t="s">
        <v>233</v>
      </c>
      <c r="E33" s="12">
        <v>84</v>
      </c>
      <c r="F33" s="62">
        <v>19</v>
      </c>
      <c r="G33" s="62">
        <v>328</v>
      </c>
      <c r="H33" s="1">
        <v>6</v>
      </c>
      <c r="I33" s="50">
        <v>13.333333333333334</v>
      </c>
      <c r="J33" s="62">
        <v>5</v>
      </c>
      <c r="K33" s="62">
        <v>30</v>
      </c>
      <c r="L33" s="65"/>
      <c r="M33" s="65"/>
      <c r="N33" s="65"/>
    </row>
    <row r="34" spans="1:14" s="65" customFormat="1" ht="17.100000000000001" customHeight="1" x14ac:dyDescent="0.2">
      <c r="A34" s="62">
        <v>31</v>
      </c>
      <c r="B34" s="63" t="s">
        <v>270</v>
      </c>
      <c r="C34" s="62">
        <v>50</v>
      </c>
      <c r="D34" s="62" t="s">
        <v>233</v>
      </c>
      <c r="E34" s="12">
        <v>85</v>
      </c>
      <c r="F34" s="62">
        <v>20</v>
      </c>
      <c r="G34" s="62">
        <v>320</v>
      </c>
      <c r="H34" s="1">
        <v>6</v>
      </c>
      <c r="I34" s="50">
        <v>10.666666666666666</v>
      </c>
      <c r="J34" s="62">
        <v>6</v>
      </c>
      <c r="K34" s="62">
        <v>31</v>
      </c>
      <c r="L34" s="64"/>
      <c r="M34" s="64"/>
      <c r="N34" s="64"/>
    </row>
    <row r="35" spans="1:14" s="64" customFormat="1" ht="17.100000000000001" customHeight="1" x14ac:dyDescent="0.2">
      <c r="A35" s="62">
        <v>32</v>
      </c>
      <c r="B35" s="63" t="s">
        <v>155</v>
      </c>
      <c r="C35" s="62">
        <v>15</v>
      </c>
      <c r="D35" s="62" t="s">
        <v>228</v>
      </c>
      <c r="E35" s="12">
        <v>2</v>
      </c>
      <c r="F35" s="62">
        <v>24</v>
      </c>
      <c r="G35" s="62">
        <v>310</v>
      </c>
      <c r="H35" s="1">
        <v>6</v>
      </c>
      <c r="I35" s="50">
        <v>7.333333333333333</v>
      </c>
      <c r="J35" s="62">
        <v>2</v>
      </c>
      <c r="K35" s="62">
        <v>32</v>
      </c>
    </row>
    <row r="36" spans="1:14" s="64" customFormat="1" ht="17.100000000000001" customHeight="1" x14ac:dyDescent="0.2">
      <c r="A36" s="62">
        <v>33</v>
      </c>
      <c r="B36" s="63" t="s">
        <v>169</v>
      </c>
      <c r="C36" s="62">
        <v>61</v>
      </c>
      <c r="D36" s="62" t="s">
        <v>233</v>
      </c>
      <c r="E36" s="12">
        <v>82</v>
      </c>
      <c r="F36" s="62">
        <v>3</v>
      </c>
      <c r="G36" s="62">
        <v>310</v>
      </c>
      <c r="H36" s="1">
        <v>6</v>
      </c>
      <c r="I36" s="50">
        <v>7.333333333333333</v>
      </c>
      <c r="J36" s="62">
        <v>7</v>
      </c>
      <c r="K36" s="62">
        <v>33</v>
      </c>
    </row>
    <row r="37" spans="1:14" s="64" customFormat="1" ht="17.100000000000001" customHeight="1" x14ac:dyDescent="0.2">
      <c r="A37" s="62">
        <v>34</v>
      </c>
      <c r="B37" s="63" t="s">
        <v>216</v>
      </c>
      <c r="C37" s="62">
        <v>19</v>
      </c>
      <c r="D37" s="62" t="s">
        <v>234</v>
      </c>
      <c r="E37" s="12">
        <v>101</v>
      </c>
      <c r="F37" s="62">
        <v>9</v>
      </c>
      <c r="G37" s="62">
        <v>305</v>
      </c>
      <c r="H37" s="1">
        <v>6</v>
      </c>
      <c r="I37" s="50">
        <v>5.666666666666667</v>
      </c>
      <c r="J37" s="62">
        <v>7</v>
      </c>
      <c r="K37" s="62">
        <v>34</v>
      </c>
      <c r="L37" s="65"/>
      <c r="M37" s="65"/>
      <c r="N37" s="65"/>
    </row>
    <row r="38" spans="1:14" s="64" customFormat="1" ht="17.100000000000001" customHeight="1" x14ac:dyDescent="0.2">
      <c r="A38" s="62">
        <v>35</v>
      </c>
      <c r="B38" s="63" t="s">
        <v>133</v>
      </c>
      <c r="C38" s="62">
        <v>1</v>
      </c>
      <c r="D38" s="62" t="s">
        <v>232</v>
      </c>
      <c r="E38" s="12">
        <v>63</v>
      </c>
      <c r="F38" s="62">
        <v>18</v>
      </c>
      <c r="G38" s="62">
        <v>303</v>
      </c>
      <c r="H38" s="1">
        <v>6</v>
      </c>
      <c r="I38" s="50">
        <v>5</v>
      </c>
      <c r="J38" s="62">
        <v>7</v>
      </c>
      <c r="K38" s="62">
        <v>35</v>
      </c>
    </row>
    <row r="39" spans="1:14" s="65" customFormat="1" ht="17.100000000000001" customHeight="1" x14ac:dyDescent="0.2">
      <c r="A39" s="62">
        <v>36</v>
      </c>
      <c r="B39" s="63" t="s">
        <v>305</v>
      </c>
      <c r="C39" s="62">
        <v>39</v>
      </c>
      <c r="D39" s="62" t="s">
        <v>233</v>
      </c>
      <c r="E39" s="12">
        <v>81</v>
      </c>
      <c r="F39" s="62">
        <v>13</v>
      </c>
      <c r="G39" s="62">
        <v>287</v>
      </c>
      <c r="H39" s="1">
        <v>5</v>
      </c>
      <c r="I39" s="50">
        <v>15.666666666666666</v>
      </c>
      <c r="J39" s="62">
        <v>8</v>
      </c>
      <c r="K39" s="62">
        <v>36</v>
      </c>
      <c r="L39" s="64"/>
      <c r="M39" s="64"/>
      <c r="N39" s="64"/>
    </row>
    <row r="40" spans="1:14" s="64" customFormat="1" ht="17.100000000000001" customHeight="1" x14ac:dyDescent="0.2">
      <c r="A40" s="62">
        <v>37</v>
      </c>
      <c r="B40" s="63" t="s">
        <v>300</v>
      </c>
      <c r="C40" s="62">
        <v>92</v>
      </c>
      <c r="D40" s="62" t="s">
        <v>235</v>
      </c>
      <c r="E40" s="12">
        <v>107</v>
      </c>
      <c r="F40" s="62">
        <v>9</v>
      </c>
      <c r="G40" s="62">
        <v>286</v>
      </c>
      <c r="H40" s="1">
        <v>5</v>
      </c>
      <c r="I40" s="50">
        <v>15.333333333333334</v>
      </c>
      <c r="J40" s="62">
        <v>10</v>
      </c>
      <c r="K40" s="62">
        <v>37</v>
      </c>
    </row>
    <row r="41" spans="1:14" s="64" customFormat="1" ht="17.100000000000001" customHeight="1" x14ac:dyDescent="0.2">
      <c r="A41" s="62">
        <v>38</v>
      </c>
      <c r="B41" s="63" t="s">
        <v>106</v>
      </c>
      <c r="C41" s="62">
        <v>58</v>
      </c>
      <c r="D41" s="62" t="s">
        <v>230</v>
      </c>
      <c r="E41" s="12">
        <v>34</v>
      </c>
      <c r="F41" s="62">
        <v>20</v>
      </c>
      <c r="G41" s="62">
        <v>283</v>
      </c>
      <c r="H41" s="1">
        <v>5</v>
      </c>
      <c r="I41" s="50">
        <v>14.333333333333334</v>
      </c>
      <c r="J41" s="62">
        <v>3</v>
      </c>
      <c r="K41" s="62">
        <v>38</v>
      </c>
    </row>
    <row r="42" spans="1:14" s="64" customFormat="1" ht="17.100000000000001" customHeight="1" x14ac:dyDescent="0.2">
      <c r="A42" s="62">
        <v>39</v>
      </c>
      <c r="B42" s="63" t="s">
        <v>236</v>
      </c>
      <c r="C42" s="62">
        <v>66</v>
      </c>
      <c r="D42" s="62" t="s">
        <v>232</v>
      </c>
      <c r="E42" s="12">
        <v>71</v>
      </c>
      <c r="F42" s="62">
        <v>20</v>
      </c>
      <c r="G42" s="62">
        <v>275</v>
      </c>
      <c r="H42" s="1">
        <v>5</v>
      </c>
      <c r="I42" s="50">
        <v>11.666666666666666</v>
      </c>
      <c r="J42" s="62">
        <v>8</v>
      </c>
      <c r="K42" s="62">
        <v>39</v>
      </c>
    </row>
    <row r="43" spans="1:14" s="64" customFormat="1" ht="17.100000000000001" customHeight="1" x14ac:dyDescent="0.2">
      <c r="A43" s="62">
        <v>40</v>
      </c>
      <c r="B43" s="63" t="s">
        <v>286</v>
      </c>
      <c r="C43" s="62">
        <v>44</v>
      </c>
      <c r="D43" s="62" t="s">
        <v>230</v>
      </c>
      <c r="E43" s="12">
        <v>35</v>
      </c>
      <c r="F43" s="62">
        <v>13</v>
      </c>
      <c r="G43" s="62">
        <v>271</v>
      </c>
      <c r="H43" s="1">
        <v>5</v>
      </c>
      <c r="I43" s="50">
        <v>10.333333333333334</v>
      </c>
      <c r="J43" s="62">
        <v>4</v>
      </c>
      <c r="K43" s="62">
        <v>40</v>
      </c>
    </row>
    <row r="44" spans="1:14" s="65" customFormat="1" ht="17.100000000000001" customHeight="1" x14ac:dyDescent="0.2">
      <c r="A44" s="62">
        <v>41</v>
      </c>
      <c r="B44" s="63" t="s">
        <v>294</v>
      </c>
      <c r="C44" s="62">
        <v>10</v>
      </c>
      <c r="D44" s="62" t="s">
        <v>235</v>
      </c>
      <c r="E44" s="12">
        <v>117</v>
      </c>
      <c r="F44" s="62">
        <v>10</v>
      </c>
      <c r="G44" s="62">
        <v>266</v>
      </c>
      <c r="H44" s="1">
        <v>5</v>
      </c>
      <c r="I44" s="50">
        <v>8.6666666666666661</v>
      </c>
      <c r="J44" s="62">
        <v>11</v>
      </c>
      <c r="K44" s="62">
        <v>41</v>
      </c>
      <c r="L44" s="64"/>
      <c r="M44" s="64"/>
      <c r="N44" s="64"/>
    </row>
    <row r="45" spans="1:14" s="64" customFormat="1" ht="17.100000000000001" customHeight="1" x14ac:dyDescent="0.2">
      <c r="A45" s="62">
        <v>42</v>
      </c>
      <c r="B45" s="63" t="s">
        <v>279</v>
      </c>
      <c r="C45" s="62">
        <v>101</v>
      </c>
      <c r="D45" s="62" t="s">
        <v>235</v>
      </c>
      <c r="E45" s="12">
        <v>111</v>
      </c>
      <c r="F45" s="62">
        <v>12</v>
      </c>
      <c r="G45" s="62">
        <v>257</v>
      </c>
      <c r="H45" s="1">
        <v>5</v>
      </c>
      <c r="I45" s="50">
        <v>5.666666666666667</v>
      </c>
      <c r="J45" s="62">
        <v>12</v>
      </c>
      <c r="K45" s="62">
        <v>42</v>
      </c>
    </row>
    <row r="46" spans="1:14" s="64" customFormat="1" ht="17.100000000000001" customHeight="1" x14ac:dyDescent="0.2">
      <c r="A46" s="62">
        <v>43</v>
      </c>
      <c r="B46" s="63" t="s">
        <v>239</v>
      </c>
      <c r="C46" s="62">
        <v>102</v>
      </c>
      <c r="D46" s="62" t="s">
        <v>232</v>
      </c>
      <c r="E46" s="12">
        <v>72</v>
      </c>
      <c r="F46" s="62">
        <v>12</v>
      </c>
      <c r="G46" s="62">
        <v>255</v>
      </c>
      <c r="H46" s="1">
        <v>5</v>
      </c>
      <c r="I46" s="50">
        <v>5</v>
      </c>
      <c r="J46" s="62">
        <v>9</v>
      </c>
      <c r="K46" s="62">
        <v>43</v>
      </c>
    </row>
    <row r="47" spans="1:14" s="65" customFormat="1" ht="17.100000000000001" customHeight="1" x14ac:dyDescent="0.2">
      <c r="A47" s="62">
        <v>44</v>
      </c>
      <c r="B47" s="63" t="s">
        <v>217</v>
      </c>
      <c r="C47" s="62">
        <v>93</v>
      </c>
      <c r="D47" s="62" t="s">
        <v>234</v>
      </c>
      <c r="E47" s="12">
        <v>105</v>
      </c>
      <c r="F47" s="62">
        <v>8</v>
      </c>
      <c r="G47" s="62">
        <v>245</v>
      </c>
      <c r="H47" s="1">
        <v>5</v>
      </c>
      <c r="I47" s="50">
        <v>1.6666666666666667</v>
      </c>
      <c r="J47" s="62">
        <v>8</v>
      </c>
      <c r="K47" s="62">
        <v>44</v>
      </c>
    </row>
    <row r="48" spans="1:14" s="64" customFormat="1" ht="17.100000000000001" customHeight="1" x14ac:dyDescent="0.2">
      <c r="A48" s="62">
        <v>45</v>
      </c>
      <c r="B48" s="63" t="s">
        <v>289</v>
      </c>
      <c r="C48" s="62">
        <v>96</v>
      </c>
      <c r="D48" s="62" t="s">
        <v>232</v>
      </c>
      <c r="E48" s="12">
        <v>67</v>
      </c>
      <c r="F48" s="62">
        <v>11</v>
      </c>
      <c r="G48" s="62">
        <v>243</v>
      </c>
      <c r="H48" s="1">
        <v>5</v>
      </c>
      <c r="I48" s="50">
        <v>1</v>
      </c>
      <c r="J48" s="62">
        <v>10</v>
      </c>
      <c r="K48" s="62">
        <v>45</v>
      </c>
    </row>
    <row r="49" spans="1:14" s="64" customFormat="1" ht="17.100000000000001" customHeight="1" x14ac:dyDescent="0.2">
      <c r="A49" s="62">
        <v>46</v>
      </c>
      <c r="B49" s="63" t="s">
        <v>166</v>
      </c>
      <c r="C49" s="62">
        <v>72</v>
      </c>
      <c r="D49" s="62" t="s">
        <v>232</v>
      </c>
      <c r="E49" s="12">
        <v>69</v>
      </c>
      <c r="F49" s="62">
        <v>6</v>
      </c>
      <c r="G49" s="62">
        <v>238</v>
      </c>
      <c r="H49" s="1">
        <v>4</v>
      </c>
      <c r="I49" s="50">
        <v>15.333333333333334</v>
      </c>
      <c r="J49" s="62">
        <v>11</v>
      </c>
      <c r="K49" s="62">
        <v>46</v>
      </c>
    </row>
    <row r="50" spans="1:14" s="65" customFormat="1" ht="17.100000000000001" customHeight="1" x14ac:dyDescent="0.2">
      <c r="A50" s="62">
        <v>47</v>
      </c>
      <c r="B50" s="63" t="s">
        <v>162</v>
      </c>
      <c r="C50" s="62">
        <v>64</v>
      </c>
      <c r="D50" s="62" t="s">
        <v>230</v>
      </c>
      <c r="E50" s="12">
        <v>38</v>
      </c>
      <c r="F50" s="62">
        <v>14</v>
      </c>
      <c r="G50" s="62">
        <v>233</v>
      </c>
      <c r="H50" s="1">
        <v>4</v>
      </c>
      <c r="I50" s="50">
        <v>13.666666666666666</v>
      </c>
      <c r="J50" s="62">
        <v>5</v>
      </c>
      <c r="K50" s="62">
        <v>47</v>
      </c>
    </row>
    <row r="51" spans="1:14" s="64" customFormat="1" ht="17.100000000000001" customHeight="1" x14ac:dyDescent="0.2">
      <c r="A51" s="62">
        <v>48</v>
      </c>
      <c r="B51" s="63" t="s">
        <v>152</v>
      </c>
      <c r="C51" s="62">
        <v>119</v>
      </c>
      <c r="D51" s="62" t="s">
        <v>231</v>
      </c>
      <c r="E51" s="12">
        <v>56</v>
      </c>
      <c r="F51" s="62">
        <v>8</v>
      </c>
      <c r="G51" s="62">
        <v>232</v>
      </c>
      <c r="H51" s="1">
        <v>4</v>
      </c>
      <c r="I51" s="50">
        <v>13.333333333333334</v>
      </c>
      <c r="J51" s="62">
        <v>1</v>
      </c>
      <c r="K51" s="62">
        <v>48</v>
      </c>
    </row>
    <row r="52" spans="1:14" s="64" customFormat="1" ht="17.100000000000001" customHeight="1" x14ac:dyDescent="0.2">
      <c r="A52" s="62">
        <v>49</v>
      </c>
      <c r="B52" s="63" t="s">
        <v>184</v>
      </c>
      <c r="C52" s="62">
        <v>100</v>
      </c>
      <c r="D52" s="62" t="s">
        <v>233</v>
      </c>
      <c r="E52" s="12">
        <v>77</v>
      </c>
      <c r="F52" s="62">
        <v>15</v>
      </c>
      <c r="G52" s="62">
        <v>231</v>
      </c>
      <c r="H52" s="1">
        <v>4</v>
      </c>
      <c r="I52" s="50">
        <v>13</v>
      </c>
      <c r="J52" s="62">
        <v>9</v>
      </c>
      <c r="K52" s="62">
        <v>49</v>
      </c>
    </row>
    <row r="53" spans="1:14" s="64" customFormat="1" ht="17.100000000000001" customHeight="1" x14ac:dyDescent="0.2">
      <c r="A53" s="62">
        <v>50</v>
      </c>
      <c r="B53" s="63" t="s">
        <v>214</v>
      </c>
      <c r="C53" s="62">
        <v>23</v>
      </c>
      <c r="D53" s="62" t="s">
        <v>232</v>
      </c>
      <c r="E53" s="12">
        <v>68</v>
      </c>
      <c r="F53" s="62">
        <v>5</v>
      </c>
      <c r="G53" s="62">
        <v>222</v>
      </c>
      <c r="H53" s="1">
        <v>4</v>
      </c>
      <c r="I53" s="50">
        <v>10</v>
      </c>
      <c r="J53" s="62">
        <v>12</v>
      </c>
      <c r="K53" s="62">
        <v>50</v>
      </c>
    </row>
    <row r="54" spans="1:14" s="64" customFormat="1" ht="17.100000000000001" customHeight="1" x14ac:dyDescent="0.2">
      <c r="A54" s="62">
        <v>51</v>
      </c>
      <c r="B54" s="63" t="s">
        <v>287</v>
      </c>
      <c r="C54" s="62">
        <v>86</v>
      </c>
      <c r="D54" s="62" t="s">
        <v>229</v>
      </c>
      <c r="E54" s="12">
        <v>28</v>
      </c>
      <c r="F54" s="62">
        <v>13</v>
      </c>
      <c r="G54" s="62">
        <v>215</v>
      </c>
      <c r="H54" s="1">
        <v>4</v>
      </c>
      <c r="I54" s="50">
        <v>7.666666666666667</v>
      </c>
      <c r="J54" s="62">
        <v>2</v>
      </c>
      <c r="K54" s="62">
        <v>51</v>
      </c>
    </row>
    <row r="55" spans="1:14" s="64" customFormat="1" ht="17.100000000000001" customHeight="1" x14ac:dyDescent="0.2">
      <c r="A55" s="62">
        <v>52</v>
      </c>
      <c r="B55" s="63" t="s">
        <v>179</v>
      </c>
      <c r="C55" s="62">
        <v>113</v>
      </c>
      <c r="D55" s="62" t="s">
        <v>233</v>
      </c>
      <c r="E55" s="12">
        <v>90</v>
      </c>
      <c r="F55" s="62">
        <v>13</v>
      </c>
      <c r="G55" s="62">
        <v>214</v>
      </c>
      <c r="H55" s="1">
        <v>4</v>
      </c>
      <c r="I55" s="50">
        <v>7.333333333333333</v>
      </c>
      <c r="J55" s="62">
        <v>10</v>
      </c>
      <c r="K55" s="62">
        <v>52</v>
      </c>
    </row>
    <row r="56" spans="1:14" s="64" customFormat="1" ht="17.100000000000001" customHeight="1" x14ac:dyDescent="0.2">
      <c r="A56" s="62">
        <v>53</v>
      </c>
      <c r="B56" s="63" t="s">
        <v>153</v>
      </c>
      <c r="C56" s="62">
        <v>65</v>
      </c>
      <c r="D56" s="62" t="s">
        <v>229</v>
      </c>
      <c r="E56" s="12">
        <v>19</v>
      </c>
      <c r="F56" s="62">
        <v>20</v>
      </c>
      <c r="G56" s="62">
        <v>213</v>
      </c>
      <c r="H56" s="1">
        <v>4</v>
      </c>
      <c r="I56" s="50">
        <v>7</v>
      </c>
      <c r="J56" s="62">
        <v>3</v>
      </c>
      <c r="K56" s="62">
        <v>53</v>
      </c>
    </row>
    <row r="57" spans="1:14" s="65" customFormat="1" ht="17.100000000000001" customHeight="1" x14ac:dyDescent="0.2">
      <c r="A57" s="62">
        <v>54</v>
      </c>
      <c r="B57" s="63" t="s">
        <v>134</v>
      </c>
      <c r="C57" s="62">
        <v>78</v>
      </c>
      <c r="D57" s="62" t="s">
        <v>231</v>
      </c>
      <c r="E57" s="12">
        <v>51</v>
      </c>
      <c r="F57" s="62">
        <v>3</v>
      </c>
      <c r="G57" s="62">
        <v>211</v>
      </c>
      <c r="H57" s="1">
        <v>4</v>
      </c>
      <c r="I57" s="50">
        <v>6.333333333333333</v>
      </c>
      <c r="J57" s="62">
        <v>2</v>
      </c>
      <c r="K57" s="62">
        <v>54</v>
      </c>
      <c r="L57" s="64"/>
      <c r="M57" s="64"/>
      <c r="N57" s="64"/>
    </row>
    <row r="58" spans="1:14" s="64" customFormat="1" ht="17.100000000000001" customHeight="1" x14ac:dyDescent="0.2">
      <c r="A58" s="62">
        <v>55</v>
      </c>
      <c r="B58" s="63" t="s">
        <v>103</v>
      </c>
      <c r="C58" s="62">
        <v>27</v>
      </c>
      <c r="D58" s="62" t="s">
        <v>228</v>
      </c>
      <c r="E58" s="12">
        <v>8</v>
      </c>
      <c r="F58" s="62">
        <v>13</v>
      </c>
      <c r="G58" s="62">
        <v>201</v>
      </c>
      <c r="H58" s="1">
        <v>4</v>
      </c>
      <c r="I58" s="50">
        <v>3</v>
      </c>
      <c r="J58" s="62">
        <v>3</v>
      </c>
      <c r="K58" s="62">
        <v>55</v>
      </c>
      <c r="L58" s="65"/>
      <c r="M58" s="65"/>
      <c r="N58" s="65"/>
    </row>
    <row r="59" spans="1:14" s="64" customFormat="1" ht="17.100000000000001" customHeight="1" x14ac:dyDescent="0.2">
      <c r="A59" s="62">
        <v>56</v>
      </c>
      <c r="B59" s="63" t="s">
        <v>312</v>
      </c>
      <c r="C59" s="62">
        <v>95</v>
      </c>
      <c r="D59" s="62" t="s">
        <v>228</v>
      </c>
      <c r="E59" s="12">
        <v>14</v>
      </c>
      <c r="F59" s="62">
        <v>9</v>
      </c>
      <c r="G59" s="62">
        <v>197</v>
      </c>
      <c r="H59" s="1">
        <v>4</v>
      </c>
      <c r="I59" s="50">
        <v>1.6666666666666667</v>
      </c>
      <c r="J59" s="62">
        <v>4</v>
      </c>
      <c r="K59" s="62">
        <v>56</v>
      </c>
    </row>
    <row r="60" spans="1:14" s="64" customFormat="1" ht="17.100000000000001" customHeight="1" x14ac:dyDescent="0.2">
      <c r="A60" s="62">
        <v>57</v>
      </c>
      <c r="B60" s="63" t="s">
        <v>275</v>
      </c>
      <c r="C60" s="62">
        <v>70</v>
      </c>
      <c r="D60" s="62" t="s">
        <v>230</v>
      </c>
      <c r="E60" s="12">
        <v>36</v>
      </c>
      <c r="F60" s="62">
        <v>16</v>
      </c>
      <c r="G60" s="62">
        <v>191</v>
      </c>
      <c r="H60" s="1">
        <v>3</v>
      </c>
      <c r="I60" s="50">
        <v>15.666666666666666</v>
      </c>
      <c r="J60" s="62">
        <v>6</v>
      </c>
      <c r="K60" s="62">
        <v>57</v>
      </c>
    </row>
    <row r="61" spans="1:14" s="65" customFormat="1" ht="17.100000000000001" customHeight="1" x14ac:dyDescent="0.2">
      <c r="A61" s="62">
        <v>58</v>
      </c>
      <c r="B61" s="63" t="s">
        <v>276</v>
      </c>
      <c r="C61" s="62">
        <v>36</v>
      </c>
      <c r="D61" s="62" t="s">
        <v>229</v>
      </c>
      <c r="E61" s="12">
        <v>25</v>
      </c>
      <c r="F61" s="62">
        <v>17</v>
      </c>
      <c r="G61" s="62">
        <v>184</v>
      </c>
      <c r="H61" s="1">
        <v>3</v>
      </c>
      <c r="I61" s="50">
        <v>13.333333333333334</v>
      </c>
      <c r="J61" s="62">
        <v>4</v>
      </c>
      <c r="K61" s="62">
        <v>58</v>
      </c>
    </row>
    <row r="62" spans="1:14" s="64" customFormat="1" ht="17.100000000000001" customHeight="1" x14ac:dyDescent="0.2">
      <c r="A62" s="62">
        <v>59</v>
      </c>
      <c r="B62" s="63" t="s">
        <v>190</v>
      </c>
      <c r="C62" s="62">
        <v>87</v>
      </c>
      <c r="D62" s="62" t="s">
        <v>235</v>
      </c>
      <c r="E62" s="12">
        <v>113</v>
      </c>
      <c r="F62" s="62">
        <v>4</v>
      </c>
      <c r="G62" s="62">
        <v>182</v>
      </c>
      <c r="H62" s="1">
        <v>3</v>
      </c>
      <c r="I62" s="50">
        <v>12.666666666666666</v>
      </c>
      <c r="J62" s="62">
        <v>13</v>
      </c>
      <c r="K62" s="62">
        <v>59</v>
      </c>
    </row>
    <row r="63" spans="1:14" s="64" customFormat="1" ht="17.100000000000001" customHeight="1" x14ac:dyDescent="0.2">
      <c r="A63" s="62">
        <v>60</v>
      </c>
      <c r="B63" s="63" t="s">
        <v>293</v>
      </c>
      <c r="C63" s="62">
        <v>79</v>
      </c>
      <c r="D63" s="62" t="s">
        <v>231</v>
      </c>
      <c r="E63" s="12">
        <v>49</v>
      </c>
      <c r="F63" s="62">
        <v>6</v>
      </c>
      <c r="G63" s="62">
        <v>176</v>
      </c>
      <c r="H63" s="1">
        <v>3</v>
      </c>
      <c r="I63" s="50">
        <v>10.666666666666666</v>
      </c>
      <c r="J63" s="62">
        <v>3</v>
      </c>
      <c r="K63" s="62">
        <v>60</v>
      </c>
    </row>
    <row r="64" spans="1:14" s="64" customFormat="1" ht="17.100000000000001" customHeight="1" x14ac:dyDescent="0.2">
      <c r="A64" s="62">
        <v>61</v>
      </c>
      <c r="B64" s="63" t="s">
        <v>186</v>
      </c>
      <c r="C64" s="62">
        <v>28</v>
      </c>
      <c r="D64" s="62" t="s">
        <v>235</v>
      </c>
      <c r="E64" s="12">
        <v>119</v>
      </c>
      <c r="F64" s="62">
        <v>5</v>
      </c>
      <c r="G64" s="62">
        <v>175</v>
      </c>
      <c r="H64" s="1">
        <v>3</v>
      </c>
      <c r="I64" s="50">
        <v>10.333333333333334</v>
      </c>
      <c r="J64" s="62">
        <v>14</v>
      </c>
      <c r="K64" s="62">
        <v>61</v>
      </c>
    </row>
    <row r="65" spans="1:14" s="65" customFormat="1" ht="17.100000000000001" customHeight="1" x14ac:dyDescent="0.2">
      <c r="A65" s="62">
        <v>62</v>
      </c>
      <c r="B65" s="63" t="s">
        <v>208</v>
      </c>
      <c r="C65" s="62">
        <v>22</v>
      </c>
      <c r="D65" s="62" t="s">
        <v>229</v>
      </c>
      <c r="E65" s="12">
        <v>16</v>
      </c>
      <c r="F65" s="62">
        <v>15</v>
      </c>
      <c r="G65" s="62">
        <v>174</v>
      </c>
      <c r="H65" s="1">
        <v>3</v>
      </c>
      <c r="I65" s="50">
        <v>10</v>
      </c>
      <c r="J65" s="62">
        <v>5</v>
      </c>
      <c r="K65" s="62">
        <v>62</v>
      </c>
      <c r="L65" s="64"/>
      <c r="M65" s="64"/>
      <c r="N65" s="64"/>
    </row>
    <row r="66" spans="1:14" s="65" customFormat="1" ht="17.100000000000001" customHeight="1" x14ac:dyDescent="0.2">
      <c r="A66" s="62">
        <v>63</v>
      </c>
      <c r="B66" s="63" t="s">
        <v>176</v>
      </c>
      <c r="C66" s="62">
        <v>105</v>
      </c>
      <c r="D66" s="62" t="s">
        <v>228</v>
      </c>
      <c r="E66" s="12">
        <v>3</v>
      </c>
      <c r="F66" s="62">
        <v>17</v>
      </c>
      <c r="G66" s="62">
        <v>172</v>
      </c>
      <c r="H66" s="1">
        <v>3</v>
      </c>
      <c r="I66" s="50">
        <v>9.3333333333333339</v>
      </c>
      <c r="J66" s="62">
        <v>5</v>
      </c>
      <c r="K66" s="62">
        <v>63</v>
      </c>
    </row>
    <row r="67" spans="1:14" s="65" customFormat="1" ht="17.100000000000001" customHeight="1" x14ac:dyDescent="0.2">
      <c r="A67" s="62">
        <v>64</v>
      </c>
      <c r="B67" s="63" t="s">
        <v>187</v>
      </c>
      <c r="C67" s="62">
        <v>81</v>
      </c>
      <c r="D67" s="62" t="s">
        <v>234</v>
      </c>
      <c r="E67" s="12">
        <v>103</v>
      </c>
      <c r="F67" s="62">
        <v>8</v>
      </c>
      <c r="G67" s="62">
        <v>172</v>
      </c>
      <c r="H67" s="1">
        <v>3</v>
      </c>
      <c r="I67" s="50">
        <v>9.3333333333333339</v>
      </c>
      <c r="J67" s="62">
        <v>9</v>
      </c>
      <c r="K67" s="62">
        <v>64</v>
      </c>
      <c r="L67" s="64"/>
      <c r="M67" s="64"/>
      <c r="N67" s="64"/>
    </row>
    <row r="68" spans="1:14" s="65" customFormat="1" ht="17.100000000000001" customHeight="1" x14ac:dyDescent="0.2">
      <c r="A68" s="62">
        <v>65</v>
      </c>
      <c r="B68" s="63" t="s">
        <v>182</v>
      </c>
      <c r="C68" s="62">
        <v>85</v>
      </c>
      <c r="D68" s="62" t="s">
        <v>231</v>
      </c>
      <c r="E68" s="12">
        <v>59</v>
      </c>
      <c r="F68" s="62">
        <v>8</v>
      </c>
      <c r="G68" s="62">
        <v>169</v>
      </c>
      <c r="H68" s="1">
        <v>3</v>
      </c>
      <c r="I68" s="50">
        <v>8.3333333333333339</v>
      </c>
      <c r="J68" s="62">
        <v>4</v>
      </c>
      <c r="K68" s="62">
        <v>65</v>
      </c>
      <c r="L68" s="64"/>
      <c r="M68" s="64"/>
      <c r="N68" s="64"/>
    </row>
    <row r="69" spans="1:14" s="65" customFormat="1" ht="17.100000000000001" customHeight="1" x14ac:dyDescent="0.2">
      <c r="A69" s="62">
        <v>66</v>
      </c>
      <c r="B69" s="63" t="s">
        <v>283</v>
      </c>
      <c r="C69" s="62">
        <v>49</v>
      </c>
      <c r="D69" s="62" t="s">
        <v>228</v>
      </c>
      <c r="E69" s="12">
        <v>6</v>
      </c>
      <c r="F69" s="62">
        <v>14</v>
      </c>
      <c r="G69" s="62">
        <v>157</v>
      </c>
      <c r="H69" s="1">
        <v>3</v>
      </c>
      <c r="I69" s="50">
        <v>4.333333333333333</v>
      </c>
      <c r="J69" s="62">
        <v>6</v>
      </c>
      <c r="K69" s="62">
        <v>66</v>
      </c>
      <c r="L69" s="64"/>
      <c r="M69" s="64"/>
      <c r="N69" s="64"/>
    </row>
    <row r="70" spans="1:14" s="65" customFormat="1" ht="17.100000000000001" customHeight="1" x14ac:dyDescent="0.2">
      <c r="A70" s="62">
        <v>67</v>
      </c>
      <c r="B70" s="63" t="s">
        <v>206</v>
      </c>
      <c r="C70" s="62">
        <v>111</v>
      </c>
      <c r="D70" s="62" t="s">
        <v>233</v>
      </c>
      <c r="E70" s="12">
        <v>79</v>
      </c>
      <c r="F70" s="62">
        <v>12</v>
      </c>
      <c r="G70" s="62">
        <v>157</v>
      </c>
      <c r="H70" s="1">
        <v>3</v>
      </c>
      <c r="I70" s="50">
        <v>4.333333333333333</v>
      </c>
      <c r="J70" s="62">
        <v>11</v>
      </c>
      <c r="K70" s="62">
        <v>67</v>
      </c>
      <c r="L70" s="64"/>
      <c r="M70" s="64"/>
      <c r="N70" s="64"/>
    </row>
    <row r="71" spans="1:14" s="65" customFormat="1" ht="17.100000000000001" customHeight="1" x14ac:dyDescent="0.2">
      <c r="A71" s="62">
        <v>68</v>
      </c>
      <c r="B71" s="63" t="s">
        <v>306</v>
      </c>
      <c r="C71" s="62">
        <v>71</v>
      </c>
      <c r="D71" s="62" t="s">
        <v>233</v>
      </c>
      <c r="E71" s="12">
        <v>80</v>
      </c>
      <c r="F71" s="62">
        <v>3</v>
      </c>
      <c r="G71" s="62">
        <v>152</v>
      </c>
      <c r="H71" s="1">
        <v>3</v>
      </c>
      <c r="I71" s="50">
        <v>2.6666666666666665</v>
      </c>
      <c r="J71" s="62">
        <v>12</v>
      </c>
      <c r="K71" s="62">
        <v>68</v>
      </c>
      <c r="L71" s="64"/>
      <c r="M71" s="64"/>
      <c r="N71" s="64"/>
    </row>
    <row r="72" spans="1:14" s="65" customFormat="1" ht="17.100000000000001" customHeight="1" x14ac:dyDescent="0.2">
      <c r="A72" s="62">
        <v>69</v>
      </c>
      <c r="B72" s="63" t="s">
        <v>201</v>
      </c>
      <c r="C72" s="62">
        <v>117</v>
      </c>
      <c r="D72" s="62" t="s">
        <v>230</v>
      </c>
      <c r="E72" s="12">
        <v>41</v>
      </c>
      <c r="F72" s="62">
        <v>7</v>
      </c>
      <c r="G72" s="62">
        <v>148</v>
      </c>
      <c r="H72" s="1">
        <v>3</v>
      </c>
      <c r="I72" s="50">
        <v>1.3333333333333333</v>
      </c>
      <c r="J72" s="62">
        <v>7</v>
      </c>
      <c r="K72" s="62">
        <v>69</v>
      </c>
      <c r="L72" s="64"/>
      <c r="M72" s="64"/>
      <c r="N72" s="64"/>
    </row>
    <row r="73" spans="1:14" s="65" customFormat="1" ht="17.100000000000001" customHeight="1" x14ac:dyDescent="0.2">
      <c r="A73" s="62">
        <v>70</v>
      </c>
      <c r="B73" s="63" t="s">
        <v>213</v>
      </c>
      <c r="C73" s="62">
        <v>90</v>
      </c>
      <c r="D73" s="62" t="s">
        <v>230</v>
      </c>
      <c r="E73" s="12">
        <v>40</v>
      </c>
      <c r="F73" s="62">
        <v>13</v>
      </c>
      <c r="G73" s="62">
        <v>139</v>
      </c>
      <c r="H73" s="1">
        <v>2</v>
      </c>
      <c r="I73" s="50">
        <v>14.333333333333334</v>
      </c>
      <c r="J73" s="62">
        <v>8</v>
      </c>
      <c r="K73" s="62">
        <v>70</v>
      </c>
    </row>
    <row r="74" spans="1:14" s="65" customFormat="1" ht="17.100000000000001" customHeight="1" x14ac:dyDescent="0.2">
      <c r="A74" s="62">
        <v>71</v>
      </c>
      <c r="B74" s="63" t="s">
        <v>181</v>
      </c>
      <c r="C74" s="62">
        <v>37</v>
      </c>
      <c r="D74" s="62" t="s">
        <v>228</v>
      </c>
      <c r="E74" s="12">
        <v>1</v>
      </c>
      <c r="F74" s="62">
        <v>12</v>
      </c>
      <c r="G74" s="62">
        <v>139</v>
      </c>
      <c r="H74" s="1">
        <v>2</v>
      </c>
      <c r="I74" s="50">
        <v>14.333333333333334</v>
      </c>
      <c r="J74" s="62">
        <v>7</v>
      </c>
      <c r="K74" s="62">
        <v>71</v>
      </c>
    </row>
    <row r="75" spans="1:14" s="65" customFormat="1" ht="17.100000000000001" customHeight="1" x14ac:dyDescent="0.2">
      <c r="A75" s="62">
        <v>72</v>
      </c>
      <c r="B75" s="63" t="s">
        <v>191</v>
      </c>
      <c r="C75" s="62">
        <v>51</v>
      </c>
      <c r="D75" s="62" t="s">
        <v>234</v>
      </c>
      <c r="E75" s="12">
        <v>95</v>
      </c>
      <c r="F75" s="62">
        <v>4</v>
      </c>
      <c r="G75" s="62">
        <v>138</v>
      </c>
      <c r="H75" s="1">
        <v>2</v>
      </c>
      <c r="I75" s="50">
        <v>14</v>
      </c>
      <c r="J75" s="62">
        <v>10</v>
      </c>
      <c r="K75" s="62">
        <v>72</v>
      </c>
    </row>
    <row r="76" spans="1:14" s="65" customFormat="1" ht="17.100000000000001" customHeight="1" x14ac:dyDescent="0.2">
      <c r="A76" s="62">
        <v>73</v>
      </c>
      <c r="B76" s="63" t="s">
        <v>102</v>
      </c>
      <c r="C76" s="62">
        <v>69</v>
      </c>
      <c r="D76" s="62" t="s">
        <v>229</v>
      </c>
      <c r="E76" s="12">
        <v>20</v>
      </c>
      <c r="F76" s="62">
        <v>13</v>
      </c>
      <c r="G76" s="62">
        <v>137</v>
      </c>
      <c r="H76" s="1">
        <v>2</v>
      </c>
      <c r="I76" s="50">
        <v>13.666666666666666</v>
      </c>
      <c r="J76" s="62">
        <v>6</v>
      </c>
      <c r="K76" s="62">
        <v>73</v>
      </c>
    </row>
    <row r="77" spans="1:14" s="65" customFormat="1" ht="17.100000000000001" customHeight="1" x14ac:dyDescent="0.2">
      <c r="A77" s="62">
        <v>74</v>
      </c>
      <c r="B77" s="63" t="s">
        <v>159</v>
      </c>
      <c r="C77" s="62">
        <v>42</v>
      </c>
      <c r="D77" s="62" t="s">
        <v>229</v>
      </c>
      <c r="E77" s="12">
        <v>22</v>
      </c>
      <c r="F77" s="62">
        <v>10</v>
      </c>
      <c r="G77" s="62">
        <v>136</v>
      </c>
      <c r="H77" s="1">
        <v>2</v>
      </c>
      <c r="I77" s="50">
        <v>13.333333333333334</v>
      </c>
      <c r="J77" s="62">
        <v>7</v>
      </c>
      <c r="K77" s="62">
        <v>74</v>
      </c>
    </row>
    <row r="78" spans="1:14" s="65" customFormat="1" ht="17.100000000000001" customHeight="1" x14ac:dyDescent="0.2">
      <c r="A78" s="62">
        <v>75</v>
      </c>
      <c r="B78" s="63" t="s">
        <v>96</v>
      </c>
      <c r="C78" s="62">
        <v>94</v>
      </c>
      <c r="D78" s="62" t="s">
        <v>233</v>
      </c>
      <c r="E78" s="12">
        <v>88</v>
      </c>
      <c r="F78" s="62">
        <v>11</v>
      </c>
      <c r="G78" s="62">
        <v>134</v>
      </c>
      <c r="H78" s="1">
        <v>2</v>
      </c>
      <c r="I78" s="50">
        <v>12.666666666666666</v>
      </c>
      <c r="J78" s="62">
        <v>13</v>
      </c>
      <c r="K78" s="62">
        <v>75</v>
      </c>
    </row>
    <row r="79" spans="1:14" s="65" customFormat="1" ht="17.100000000000001" customHeight="1" x14ac:dyDescent="0.2">
      <c r="A79" s="62">
        <v>76</v>
      </c>
      <c r="B79" s="63" t="s">
        <v>98</v>
      </c>
      <c r="C79" s="62">
        <v>35</v>
      </c>
      <c r="D79" s="62" t="s">
        <v>233</v>
      </c>
      <c r="E79" s="12">
        <v>78</v>
      </c>
      <c r="F79" s="62">
        <v>7</v>
      </c>
      <c r="G79" s="62">
        <v>132</v>
      </c>
      <c r="H79" s="1">
        <v>2</v>
      </c>
      <c r="I79" s="50">
        <v>12</v>
      </c>
      <c r="J79" s="62">
        <v>14</v>
      </c>
      <c r="K79" s="62">
        <v>76</v>
      </c>
    </row>
    <row r="80" spans="1:14" s="65" customFormat="1" ht="17.100000000000001" customHeight="1" x14ac:dyDescent="0.2">
      <c r="A80" s="62">
        <v>77</v>
      </c>
      <c r="B80" s="63" t="s">
        <v>285</v>
      </c>
      <c r="C80" s="62">
        <v>110</v>
      </c>
      <c r="D80" s="62" t="s">
        <v>228</v>
      </c>
      <c r="E80" s="12">
        <v>9</v>
      </c>
      <c r="F80" s="62">
        <v>11</v>
      </c>
      <c r="G80" s="62">
        <v>129</v>
      </c>
      <c r="H80" s="1">
        <v>2</v>
      </c>
      <c r="I80" s="50">
        <v>11</v>
      </c>
      <c r="J80" s="62">
        <v>8</v>
      </c>
      <c r="K80" s="62">
        <v>77</v>
      </c>
    </row>
    <row r="81" spans="1:11" s="65" customFormat="1" ht="17.100000000000001" customHeight="1" x14ac:dyDescent="0.2">
      <c r="A81" s="62">
        <v>78</v>
      </c>
      <c r="B81" s="63" t="s">
        <v>238</v>
      </c>
      <c r="C81" s="62">
        <v>7</v>
      </c>
      <c r="D81" s="62" t="s">
        <v>234</v>
      </c>
      <c r="E81" s="12">
        <v>97</v>
      </c>
      <c r="F81" s="62">
        <v>9</v>
      </c>
      <c r="G81" s="62">
        <v>129</v>
      </c>
      <c r="H81" s="1">
        <v>2</v>
      </c>
      <c r="I81" s="50">
        <v>11</v>
      </c>
      <c r="J81" s="62">
        <v>11</v>
      </c>
      <c r="K81" s="62">
        <v>78</v>
      </c>
    </row>
    <row r="82" spans="1:11" s="65" customFormat="1" ht="17.100000000000001" customHeight="1" x14ac:dyDescent="0.2">
      <c r="A82" s="62">
        <v>79</v>
      </c>
      <c r="B82" s="63" t="s">
        <v>100</v>
      </c>
      <c r="C82" s="62">
        <v>34</v>
      </c>
      <c r="D82" s="62" t="s">
        <v>228</v>
      </c>
      <c r="E82" s="12">
        <v>13</v>
      </c>
      <c r="F82" s="62">
        <v>11</v>
      </c>
      <c r="G82" s="62">
        <v>125</v>
      </c>
      <c r="H82" s="1">
        <v>2</v>
      </c>
      <c r="I82" s="50">
        <v>9.6666666666666661</v>
      </c>
      <c r="J82" s="62">
        <v>9</v>
      </c>
      <c r="K82" s="62">
        <v>79</v>
      </c>
    </row>
    <row r="83" spans="1:11" s="65" customFormat="1" ht="17.100000000000001" customHeight="1" x14ac:dyDescent="0.2">
      <c r="A83" s="62">
        <v>80</v>
      </c>
      <c r="B83" s="63" t="s">
        <v>202</v>
      </c>
      <c r="C83" s="62">
        <v>60</v>
      </c>
      <c r="D83" s="62" t="s">
        <v>229</v>
      </c>
      <c r="E83" s="12">
        <v>29</v>
      </c>
      <c r="F83" s="62">
        <v>10</v>
      </c>
      <c r="G83" s="62">
        <v>124</v>
      </c>
      <c r="H83" s="1">
        <v>2</v>
      </c>
      <c r="I83" s="50">
        <v>9.3333333333333339</v>
      </c>
      <c r="J83" s="62">
        <v>8</v>
      </c>
      <c r="K83" s="62">
        <v>80</v>
      </c>
    </row>
    <row r="84" spans="1:11" s="65" customFormat="1" ht="17.100000000000001" customHeight="1" x14ac:dyDescent="0.2">
      <c r="A84" s="62">
        <v>81</v>
      </c>
      <c r="B84" s="63" t="s">
        <v>272</v>
      </c>
      <c r="C84" s="62">
        <v>29</v>
      </c>
      <c r="D84" s="62" t="s">
        <v>231</v>
      </c>
      <c r="E84" s="12">
        <v>58</v>
      </c>
      <c r="F84" s="62">
        <v>9</v>
      </c>
      <c r="G84" s="62">
        <v>120</v>
      </c>
      <c r="H84" s="1">
        <v>2</v>
      </c>
      <c r="I84" s="50">
        <v>8</v>
      </c>
      <c r="J84" s="62">
        <v>5</v>
      </c>
      <c r="K84" s="62">
        <v>81</v>
      </c>
    </row>
    <row r="85" spans="1:11" s="65" customFormat="1" ht="17.100000000000001" customHeight="1" x14ac:dyDescent="0.2">
      <c r="A85" s="62">
        <v>82</v>
      </c>
      <c r="B85" s="63" t="s">
        <v>280</v>
      </c>
      <c r="C85" s="62">
        <v>38</v>
      </c>
      <c r="D85" s="62" t="s">
        <v>230</v>
      </c>
      <c r="E85" s="12">
        <v>43</v>
      </c>
      <c r="F85" s="62">
        <v>8</v>
      </c>
      <c r="G85" s="62">
        <v>120</v>
      </c>
      <c r="H85" s="1">
        <v>2</v>
      </c>
      <c r="I85" s="50">
        <v>8</v>
      </c>
      <c r="J85" s="62">
        <v>9</v>
      </c>
      <c r="K85" s="62">
        <v>82</v>
      </c>
    </row>
    <row r="86" spans="1:11" s="65" customFormat="1" ht="17.100000000000001" customHeight="1" x14ac:dyDescent="0.2">
      <c r="A86" s="62">
        <v>83</v>
      </c>
      <c r="B86" s="63" t="s">
        <v>203</v>
      </c>
      <c r="C86" s="62">
        <v>25</v>
      </c>
      <c r="D86" s="62" t="s">
        <v>230</v>
      </c>
      <c r="E86" s="12">
        <v>42</v>
      </c>
      <c r="F86" s="62">
        <v>10</v>
      </c>
      <c r="G86" s="62">
        <v>118</v>
      </c>
      <c r="H86" s="1">
        <v>2</v>
      </c>
      <c r="I86" s="50">
        <v>7.333333333333333</v>
      </c>
      <c r="J86" s="62">
        <v>10</v>
      </c>
      <c r="K86" s="62">
        <v>83</v>
      </c>
    </row>
    <row r="87" spans="1:11" s="65" customFormat="1" ht="17.100000000000001" customHeight="1" x14ac:dyDescent="0.2">
      <c r="A87" s="62">
        <v>84</v>
      </c>
      <c r="B87" s="63" t="s">
        <v>298</v>
      </c>
      <c r="C87" s="62">
        <v>30</v>
      </c>
      <c r="D87" s="62" t="s">
        <v>232</v>
      </c>
      <c r="E87" s="12">
        <v>70</v>
      </c>
      <c r="F87" s="62">
        <v>3</v>
      </c>
      <c r="G87" s="62">
        <v>112</v>
      </c>
      <c r="H87" s="1">
        <v>2</v>
      </c>
      <c r="I87" s="50">
        <v>5.333333333333333</v>
      </c>
      <c r="J87" s="62">
        <v>13</v>
      </c>
      <c r="K87" s="62">
        <v>84</v>
      </c>
    </row>
    <row r="88" spans="1:11" s="65" customFormat="1" ht="17.100000000000001" customHeight="1" x14ac:dyDescent="0.2">
      <c r="A88" s="62">
        <v>85</v>
      </c>
      <c r="B88" s="63" t="s">
        <v>212</v>
      </c>
      <c r="C88" s="62">
        <v>8</v>
      </c>
      <c r="D88" s="62" t="s">
        <v>228</v>
      </c>
      <c r="E88" s="12">
        <v>7</v>
      </c>
      <c r="F88" s="62">
        <v>11</v>
      </c>
      <c r="G88" s="62">
        <v>109</v>
      </c>
      <c r="H88" s="1">
        <v>2</v>
      </c>
      <c r="I88" s="50">
        <v>4.333333333333333</v>
      </c>
      <c r="J88" s="62">
        <v>10</v>
      </c>
      <c r="K88" s="62">
        <v>85</v>
      </c>
    </row>
    <row r="89" spans="1:11" s="65" customFormat="1" ht="17.100000000000001" customHeight="1" x14ac:dyDescent="0.2">
      <c r="A89" s="62">
        <v>86</v>
      </c>
      <c r="B89" s="63" t="s">
        <v>291</v>
      </c>
      <c r="C89" s="62">
        <v>53</v>
      </c>
      <c r="D89" s="62" t="s">
        <v>234</v>
      </c>
      <c r="E89" s="12">
        <v>100</v>
      </c>
      <c r="F89" s="62">
        <v>7</v>
      </c>
      <c r="G89" s="62">
        <v>107</v>
      </c>
      <c r="H89" s="1">
        <v>2</v>
      </c>
      <c r="I89" s="50">
        <v>3.6666666666666665</v>
      </c>
      <c r="J89" s="62">
        <v>12</v>
      </c>
      <c r="K89" s="62">
        <v>86</v>
      </c>
    </row>
    <row r="90" spans="1:11" s="65" customFormat="1" ht="17.100000000000001" customHeight="1" x14ac:dyDescent="0.2">
      <c r="A90" s="62">
        <v>87</v>
      </c>
      <c r="B90" s="63" t="s">
        <v>164</v>
      </c>
      <c r="C90" s="62">
        <v>91</v>
      </c>
      <c r="D90" s="62" t="s">
        <v>228</v>
      </c>
      <c r="E90" s="12">
        <v>11</v>
      </c>
      <c r="F90" s="62">
        <v>9</v>
      </c>
      <c r="G90" s="62">
        <v>102</v>
      </c>
      <c r="H90" s="1">
        <v>2</v>
      </c>
      <c r="I90" s="50">
        <v>2</v>
      </c>
      <c r="J90" s="62">
        <v>11</v>
      </c>
      <c r="K90" s="62">
        <v>87</v>
      </c>
    </row>
    <row r="91" spans="1:11" s="65" customFormat="1" ht="17.100000000000001" customHeight="1" x14ac:dyDescent="0.2">
      <c r="A91" s="62">
        <v>88</v>
      </c>
      <c r="B91" s="63" t="s">
        <v>295</v>
      </c>
      <c r="C91" s="62">
        <v>16</v>
      </c>
      <c r="D91" s="62" t="s">
        <v>232</v>
      </c>
      <c r="E91" s="12">
        <v>64</v>
      </c>
      <c r="F91" s="62">
        <v>6</v>
      </c>
      <c r="G91" s="62">
        <v>100</v>
      </c>
      <c r="H91" s="1">
        <v>2</v>
      </c>
      <c r="I91" s="50">
        <v>1.3333333333333333</v>
      </c>
      <c r="J91" s="62">
        <v>14</v>
      </c>
      <c r="K91" s="62">
        <v>88</v>
      </c>
    </row>
    <row r="92" spans="1:11" s="65" customFormat="1" ht="17.100000000000001" customHeight="1" x14ac:dyDescent="0.2">
      <c r="A92" s="62">
        <v>89</v>
      </c>
      <c r="B92" s="63" t="s">
        <v>180</v>
      </c>
      <c r="C92" s="62">
        <v>62</v>
      </c>
      <c r="D92" s="62" t="s">
        <v>234</v>
      </c>
      <c r="E92" s="12">
        <v>91</v>
      </c>
      <c r="F92" s="62">
        <v>6</v>
      </c>
      <c r="G92" s="62">
        <v>100</v>
      </c>
      <c r="H92" s="1">
        <v>2</v>
      </c>
      <c r="I92" s="50">
        <v>1.3333333333333333</v>
      </c>
      <c r="J92" s="62">
        <v>13</v>
      </c>
      <c r="K92" s="62">
        <v>88</v>
      </c>
    </row>
    <row r="93" spans="1:11" s="65" customFormat="1" ht="17.100000000000001" customHeight="1" x14ac:dyDescent="0.2">
      <c r="A93" s="62">
        <v>90</v>
      </c>
      <c r="B93" s="63" t="s">
        <v>282</v>
      </c>
      <c r="C93" s="62">
        <v>14</v>
      </c>
      <c r="D93" s="62" t="s">
        <v>231</v>
      </c>
      <c r="E93" s="12">
        <v>50</v>
      </c>
      <c r="F93" s="62">
        <v>8</v>
      </c>
      <c r="G93" s="62">
        <v>96</v>
      </c>
      <c r="H93" s="1">
        <v>2</v>
      </c>
      <c r="I93" s="50">
        <v>0</v>
      </c>
      <c r="J93" s="62">
        <v>6</v>
      </c>
      <c r="K93" s="62">
        <v>90</v>
      </c>
    </row>
    <row r="94" spans="1:11" s="65" customFormat="1" ht="17.100000000000001" customHeight="1" x14ac:dyDescent="0.2">
      <c r="A94" s="62">
        <v>91</v>
      </c>
      <c r="B94" s="63" t="s">
        <v>148</v>
      </c>
      <c r="C94" s="62">
        <v>76</v>
      </c>
      <c r="D94" s="62" t="s">
        <v>229</v>
      </c>
      <c r="E94" s="12">
        <v>23</v>
      </c>
      <c r="F94" s="62">
        <v>10</v>
      </c>
      <c r="G94" s="62">
        <v>94</v>
      </c>
      <c r="H94" s="1">
        <v>1</v>
      </c>
      <c r="I94" s="50">
        <v>15.333333333333334</v>
      </c>
      <c r="J94" s="62">
        <v>9</v>
      </c>
      <c r="K94" s="62">
        <v>91</v>
      </c>
    </row>
    <row r="95" spans="1:11" s="65" customFormat="1" ht="17.100000000000001" customHeight="1" x14ac:dyDescent="0.2">
      <c r="A95" s="62">
        <v>92</v>
      </c>
      <c r="B95" s="63" t="s">
        <v>299</v>
      </c>
      <c r="C95" s="62">
        <v>109</v>
      </c>
      <c r="D95" s="62" t="s">
        <v>228</v>
      </c>
      <c r="E95" s="12">
        <v>4</v>
      </c>
      <c r="F95" s="62">
        <v>7</v>
      </c>
      <c r="G95" s="62">
        <v>93</v>
      </c>
      <c r="H95" s="1">
        <v>1</v>
      </c>
      <c r="I95" s="50">
        <v>15</v>
      </c>
      <c r="J95" s="62">
        <v>12</v>
      </c>
      <c r="K95" s="62">
        <v>92</v>
      </c>
    </row>
    <row r="96" spans="1:11" s="65" customFormat="1" ht="17.100000000000001" customHeight="1" x14ac:dyDescent="0.2">
      <c r="A96" s="62">
        <v>93</v>
      </c>
      <c r="B96" s="63" t="s">
        <v>97</v>
      </c>
      <c r="C96" s="62">
        <v>6</v>
      </c>
      <c r="D96" s="62" t="s">
        <v>228</v>
      </c>
      <c r="E96" s="12">
        <v>15</v>
      </c>
      <c r="F96" s="62">
        <v>10</v>
      </c>
      <c r="G96" s="62">
        <v>88</v>
      </c>
      <c r="H96" s="1">
        <v>1</v>
      </c>
      <c r="I96" s="50">
        <v>13.333333333333334</v>
      </c>
      <c r="J96" s="62">
        <v>13</v>
      </c>
      <c r="K96" s="62">
        <v>93</v>
      </c>
    </row>
    <row r="97" spans="1:11" s="65" customFormat="1" ht="17.100000000000001" customHeight="1" x14ac:dyDescent="0.2">
      <c r="A97" s="62">
        <v>94</v>
      </c>
      <c r="B97" s="63" t="s">
        <v>95</v>
      </c>
      <c r="C97" s="62">
        <v>54</v>
      </c>
      <c r="D97" s="62" t="s">
        <v>230</v>
      </c>
      <c r="E97" s="12">
        <v>39</v>
      </c>
      <c r="F97" s="62">
        <v>4</v>
      </c>
      <c r="G97" s="62">
        <v>86</v>
      </c>
      <c r="H97" s="1">
        <v>1</v>
      </c>
      <c r="I97" s="50">
        <v>12.666666666666666</v>
      </c>
      <c r="J97" s="62">
        <v>11</v>
      </c>
      <c r="K97" s="62">
        <v>94</v>
      </c>
    </row>
    <row r="98" spans="1:11" s="65" customFormat="1" ht="17.100000000000001" customHeight="1" x14ac:dyDescent="0.2">
      <c r="A98" s="62">
        <v>95</v>
      </c>
      <c r="B98" s="63" t="s">
        <v>149</v>
      </c>
      <c r="C98" s="62">
        <v>118</v>
      </c>
      <c r="D98" s="62" t="s">
        <v>228</v>
      </c>
      <c r="E98" s="12">
        <v>12</v>
      </c>
      <c r="F98" s="62">
        <v>11</v>
      </c>
      <c r="G98" s="62">
        <v>85</v>
      </c>
      <c r="H98" s="1">
        <v>1</v>
      </c>
      <c r="I98" s="50">
        <v>12.333333333333334</v>
      </c>
      <c r="J98" s="62">
        <v>14</v>
      </c>
      <c r="K98" s="62">
        <v>95</v>
      </c>
    </row>
    <row r="99" spans="1:11" s="65" customFormat="1" ht="17.100000000000001" customHeight="1" x14ac:dyDescent="0.2">
      <c r="A99" s="62">
        <v>96</v>
      </c>
      <c r="B99" s="63" t="s">
        <v>292</v>
      </c>
      <c r="C99" s="62">
        <v>57</v>
      </c>
      <c r="D99" s="62" t="s">
        <v>229</v>
      </c>
      <c r="E99" s="12">
        <v>17</v>
      </c>
      <c r="F99" s="62">
        <v>3</v>
      </c>
      <c r="G99" s="62">
        <v>84</v>
      </c>
      <c r="H99" s="1">
        <v>1</v>
      </c>
      <c r="I99" s="50">
        <v>12</v>
      </c>
      <c r="J99" s="62">
        <v>10</v>
      </c>
      <c r="K99" s="62">
        <v>96</v>
      </c>
    </row>
    <row r="100" spans="1:11" s="65" customFormat="1" ht="17.100000000000001" customHeight="1" x14ac:dyDescent="0.2">
      <c r="A100" s="62">
        <v>97</v>
      </c>
      <c r="B100" s="63" t="s">
        <v>185</v>
      </c>
      <c r="C100" s="62">
        <v>67</v>
      </c>
      <c r="D100" s="62" t="s">
        <v>229</v>
      </c>
      <c r="E100" s="12">
        <v>27</v>
      </c>
      <c r="F100" s="62">
        <v>6</v>
      </c>
      <c r="G100" s="62">
        <v>80</v>
      </c>
      <c r="H100" s="1">
        <v>1</v>
      </c>
      <c r="I100" s="50">
        <v>10.666666666666666</v>
      </c>
      <c r="J100" s="62">
        <v>11</v>
      </c>
      <c r="K100" s="62">
        <v>97</v>
      </c>
    </row>
    <row r="101" spans="1:11" s="65" customFormat="1" ht="17.100000000000001" customHeight="1" x14ac:dyDescent="0.2">
      <c r="A101" s="62">
        <v>98</v>
      </c>
      <c r="B101" s="63" t="s">
        <v>209</v>
      </c>
      <c r="C101" s="62">
        <v>59</v>
      </c>
      <c r="D101" s="62" t="s">
        <v>233</v>
      </c>
      <c r="E101" s="12">
        <v>86</v>
      </c>
      <c r="F101" s="62">
        <v>6</v>
      </c>
      <c r="G101" s="62">
        <v>73</v>
      </c>
      <c r="H101" s="1">
        <v>1</v>
      </c>
      <c r="I101" s="50">
        <v>8.3333333333333339</v>
      </c>
      <c r="J101" s="62">
        <v>15</v>
      </c>
      <c r="K101" s="62">
        <v>98</v>
      </c>
    </row>
    <row r="102" spans="1:11" s="65" customFormat="1" ht="17.100000000000001" customHeight="1" x14ac:dyDescent="0.2">
      <c r="A102" s="62">
        <v>99</v>
      </c>
      <c r="B102" s="63" t="s">
        <v>278</v>
      </c>
      <c r="C102" s="62">
        <v>82</v>
      </c>
      <c r="D102" s="62" t="s">
        <v>231</v>
      </c>
      <c r="E102" s="12">
        <v>54</v>
      </c>
      <c r="F102" s="62">
        <v>6</v>
      </c>
      <c r="G102" s="62">
        <v>71</v>
      </c>
      <c r="H102" s="1">
        <v>1</v>
      </c>
      <c r="I102" s="50">
        <v>7.666666666666667</v>
      </c>
      <c r="J102" s="62">
        <v>7</v>
      </c>
      <c r="K102" s="62">
        <v>99</v>
      </c>
    </row>
    <row r="103" spans="1:11" s="65" customFormat="1" ht="17.100000000000001" customHeight="1" x14ac:dyDescent="0.2">
      <c r="A103" s="62">
        <v>100</v>
      </c>
      <c r="B103" s="63" t="s">
        <v>188</v>
      </c>
      <c r="C103" s="62">
        <v>116</v>
      </c>
      <c r="D103" s="62" t="s">
        <v>234</v>
      </c>
      <c r="E103" s="12">
        <v>104</v>
      </c>
      <c r="F103" s="62">
        <v>2</v>
      </c>
      <c r="G103" s="62">
        <v>68</v>
      </c>
      <c r="H103" s="1">
        <v>1</v>
      </c>
      <c r="I103" s="50">
        <v>6.666666666666667</v>
      </c>
      <c r="J103" s="62">
        <v>14</v>
      </c>
      <c r="K103" s="62">
        <v>100</v>
      </c>
    </row>
    <row r="104" spans="1:11" s="65" customFormat="1" ht="17.100000000000001" customHeight="1" x14ac:dyDescent="0.2">
      <c r="A104" s="62">
        <v>101</v>
      </c>
      <c r="B104" s="63" t="s">
        <v>218</v>
      </c>
      <c r="C104" s="62">
        <v>32</v>
      </c>
      <c r="D104" s="62" t="s">
        <v>235</v>
      </c>
      <c r="E104" s="12">
        <v>106</v>
      </c>
      <c r="F104" s="62">
        <v>1</v>
      </c>
      <c r="G104" s="62">
        <v>62</v>
      </c>
      <c r="H104" s="1">
        <v>1</v>
      </c>
      <c r="I104" s="50">
        <v>4.666666666666667</v>
      </c>
      <c r="J104" s="62">
        <v>15</v>
      </c>
      <c r="K104" s="62">
        <v>101</v>
      </c>
    </row>
    <row r="105" spans="1:11" s="65" customFormat="1" ht="17.100000000000001" customHeight="1" x14ac:dyDescent="0.2">
      <c r="A105" s="62">
        <v>102</v>
      </c>
      <c r="B105" s="63" t="s">
        <v>301</v>
      </c>
      <c r="C105" s="62">
        <v>115</v>
      </c>
      <c r="D105" s="62" t="s">
        <v>229</v>
      </c>
      <c r="E105" s="12">
        <v>30</v>
      </c>
      <c r="F105" s="62">
        <v>5</v>
      </c>
      <c r="G105" s="62">
        <v>54</v>
      </c>
      <c r="H105" s="1">
        <v>1</v>
      </c>
      <c r="I105" s="50">
        <v>2</v>
      </c>
      <c r="J105" s="62">
        <v>12</v>
      </c>
      <c r="K105" s="62">
        <v>102</v>
      </c>
    </row>
    <row r="106" spans="1:11" s="65" customFormat="1" ht="17.100000000000001" customHeight="1" x14ac:dyDescent="0.2">
      <c r="A106" s="62">
        <v>103</v>
      </c>
      <c r="B106" s="63" t="s">
        <v>204</v>
      </c>
      <c r="C106" s="62">
        <v>52</v>
      </c>
      <c r="D106" s="62" t="s">
        <v>230</v>
      </c>
      <c r="E106" s="12">
        <v>44</v>
      </c>
      <c r="F106" s="62">
        <v>2</v>
      </c>
      <c r="G106" s="62">
        <v>49</v>
      </c>
      <c r="H106" s="1">
        <v>1</v>
      </c>
      <c r="I106" s="50">
        <v>0.33333333333333331</v>
      </c>
      <c r="J106" s="62">
        <v>12</v>
      </c>
      <c r="K106" s="62">
        <v>103</v>
      </c>
    </row>
    <row r="107" spans="1:11" s="65" customFormat="1" ht="17.100000000000001" customHeight="1" x14ac:dyDescent="0.2">
      <c r="A107" s="62">
        <v>104</v>
      </c>
      <c r="B107" s="63" t="s">
        <v>163</v>
      </c>
      <c r="C107" s="62">
        <v>45</v>
      </c>
      <c r="D107" s="62" t="s">
        <v>229</v>
      </c>
      <c r="E107" s="12">
        <v>24</v>
      </c>
      <c r="F107" s="62">
        <v>4</v>
      </c>
      <c r="G107" s="62">
        <v>44</v>
      </c>
      <c r="H107" s="1">
        <v>0</v>
      </c>
      <c r="I107" s="50">
        <v>14.666666666666666</v>
      </c>
      <c r="J107" s="62">
        <v>13</v>
      </c>
      <c r="K107" s="62">
        <v>104</v>
      </c>
    </row>
    <row r="108" spans="1:11" s="65" customFormat="1" ht="17.100000000000001" customHeight="1" x14ac:dyDescent="0.2">
      <c r="A108" s="62">
        <v>105</v>
      </c>
      <c r="B108" s="63" t="s">
        <v>160</v>
      </c>
      <c r="C108" s="62">
        <v>84</v>
      </c>
      <c r="D108" s="62" t="s">
        <v>229</v>
      </c>
      <c r="E108" s="12">
        <v>18</v>
      </c>
      <c r="F108" s="62">
        <v>5</v>
      </c>
      <c r="G108" s="62">
        <v>43</v>
      </c>
      <c r="H108" s="1">
        <v>0</v>
      </c>
      <c r="I108" s="50">
        <v>14.333333333333334</v>
      </c>
      <c r="J108" s="62">
        <v>14</v>
      </c>
      <c r="K108" s="62">
        <v>105</v>
      </c>
    </row>
    <row r="109" spans="1:11" s="65" customFormat="1" ht="17.100000000000001" customHeight="1" x14ac:dyDescent="0.2">
      <c r="A109" s="62">
        <v>106</v>
      </c>
      <c r="B109" s="63" t="s">
        <v>273</v>
      </c>
      <c r="C109" s="62">
        <v>75</v>
      </c>
      <c r="D109" s="62" t="s">
        <v>231</v>
      </c>
      <c r="E109" s="12">
        <v>55</v>
      </c>
      <c r="F109" s="62">
        <v>2</v>
      </c>
      <c r="G109" s="62">
        <v>43</v>
      </c>
      <c r="H109" s="1">
        <v>0</v>
      </c>
      <c r="I109" s="50">
        <v>14.333333333333334</v>
      </c>
      <c r="J109" s="62">
        <v>8</v>
      </c>
      <c r="K109" s="62">
        <v>106</v>
      </c>
    </row>
    <row r="110" spans="1:11" s="65" customFormat="1" ht="17.100000000000001" customHeight="1" x14ac:dyDescent="0.2">
      <c r="A110" s="62">
        <v>107</v>
      </c>
      <c r="B110" s="63" t="s">
        <v>237</v>
      </c>
      <c r="C110" s="62">
        <v>9</v>
      </c>
      <c r="D110" s="62" t="s">
        <v>231</v>
      </c>
      <c r="E110" s="12">
        <v>57</v>
      </c>
      <c r="F110" s="62">
        <v>1</v>
      </c>
      <c r="G110" s="62">
        <v>40</v>
      </c>
      <c r="H110" s="1">
        <v>0</v>
      </c>
      <c r="I110" s="50">
        <v>13.333333333333334</v>
      </c>
      <c r="J110" s="62">
        <v>9</v>
      </c>
      <c r="K110" s="62">
        <v>107</v>
      </c>
    </row>
    <row r="111" spans="1:11" s="65" customFormat="1" ht="17.100000000000001" customHeight="1" x14ac:dyDescent="0.2">
      <c r="A111" s="62">
        <v>108</v>
      </c>
      <c r="B111" s="63" t="s">
        <v>150</v>
      </c>
      <c r="C111" s="62">
        <v>26</v>
      </c>
      <c r="D111" s="62" t="s">
        <v>231</v>
      </c>
      <c r="E111" s="12">
        <v>60</v>
      </c>
      <c r="F111" s="62">
        <v>2</v>
      </c>
      <c r="G111" s="62">
        <v>38</v>
      </c>
      <c r="H111" s="1">
        <v>0</v>
      </c>
      <c r="I111" s="50">
        <v>12.666666666666666</v>
      </c>
      <c r="J111" s="62">
        <v>10</v>
      </c>
      <c r="K111" s="62">
        <v>108</v>
      </c>
    </row>
    <row r="112" spans="1:11" s="65" customFormat="1" ht="17.100000000000001" customHeight="1" x14ac:dyDescent="0.2">
      <c r="A112" s="62">
        <v>109</v>
      </c>
      <c r="B112" s="63" t="s">
        <v>168</v>
      </c>
      <c r="C112" s="62">
        <v>108</v>
      </c>
      <c r="D112" s="62" t="s">
        <v>231</v>
      </c>
      <c r="E112" s="12">
        <v>47</v>
      </c>
      <c r="F112" s="62">
        <v>3</v>
      </c>
      <c r="G112" s="62">
        <v>21</v>
      </c>
      <c r="H112" s="1">
        <v>0</v>
      </c>
      <c r="I112" s="50">
        <v>7</v>
      </c>
      <c r="J112" s="62">
        <v>11</v>
      </c>
      <c r="K112" s="62">
        <v>109</v>
      </c>
    </row>
    <row r="113" spans="1:11" s="65" customFormat="1" ht="17.100000000000001" customHeight="1" x14ac:dyDescent="0.2">
      <c r="A113" s="62">
        <v>110</v>
      </c>
      <c r="B113" s="63" t="s">
        <v>165</v>
      </c>
      <c r="C113" s="62">
        <v>83</v>
      </c>
      <c r="D113" s="62" t="s">
        <v>230</v>
      </c>
      <c r="E113" s="12">
        <v>33</v>
      </c>
      <c r="F113" s="62">
        <v>2</v>
      </c>
      <c r="G113" s="62">
        <v>21</v>
      </c>
      <c r="H113" s="1">
        <v>0</v>
      </c>
      <c r="I113" s="50">
        <v>7</v>
      </c>
      <c r="J113" s="62">
        <v>13</v>
      </c>
      <c r="K113" s="62">
        <v>110</v>
      </c>
    </row>
    <row r="114" spans="1:11" s="65" customFormat="1" ht="17.100000000000001" customHeight="1" x14ac:dyDescent="0.2">
      <c r="A114" s="62">
        <v>111</v>
      </c>
      <c r="B114" s="63" t="s">
        <v>269</v>
      </c>
      <c r="C114" s="62">
        <v>106</v>
      </c>
      <c r="D114" s="62" t="s">
        <v>231</v>
      </c>
      <c r="E114" s="12">
        <v>53</v>
      </c>
      <c r="F114" s="62">
        <v>1</v>
      </c>
      <c r="G114" s="62">
        <v>5</v>
      </c>
      <c r="H114" s="1">
        <v>0</v>
      </c>
      <c r="I114" s="50">
        <v>1.6666666666666667</v>
      </c>
      <c r="J114" s="62">
        <v>12</v>
      </c>
      <c r="K114" s="62">
        <v>111</v>
      </c>
    </row>
    <row r="115" spans="1:11" s="65" customFormat="1" ht="17.100000000000001" customHeight="1" x14ac:dyDescent="0.2">
      <c r="A115" s="62">
        <v>112</v>
      </c>
      <c r="B115" s="63" t="s">
        <v>211</v>
      </c>
      <c r="C115" s="62">
        <v>46</v>
      </c>
      <c r="D115" s="62" t="s">
        <v>228</v>
      </c>
      <c r="E115" s="12">
        <v>10</v>
      </c>
      <c r="F115" s="62">
        <v>0</v>
      </c>
      <c r="G115" s="62">
        <v>0</v>
      </c>
      <c r="H115" s="1">
        <v>0</v>
      </c>
      <c r="I115" s="50">
        <v>0</v>
      </c>
      <c r="J115" s="62">
        <v>15</v>
      </c>
      <c r="K115" s="62">
        <v>112</v>
      </c>
    </row>
    <row r="116" spans="1:11" s="65" customFormat="1" ht="17.100000000000001" customHeight="1" x14ac:dyDescent="0.2">
      <c r="A116" s="62">
        <v>116</v>
      </c>
      <c r="B116" s="63" t="s">
        <v>154</v>
      </c>
      <c r="C116" s="62">
        <v>63</v>
      </c>
      <c r="D116" s="62" t="s">
        <v>231</v>
      </c>
      <c r="E116" s="12">
        <v>46</v>
      </c>
      <c r="F116" s="62">
        <v>0</v>
      </c>
      <c r="G116" s="62">
        <v>0</v>
      </c>
      <c r="H116" s="1">
        <v>0</v>
      </c>
      <c r="I116" s="50">
        <v>0</v>
      </c>
      <c r="J116" s="62">
        <v>15</v>
      </c>
      <c r="K116" s="62">
        <v>112</v>
      </c>
    </row>
    <row r="117" spans="1:11" s="65" customFormat="1" ht="17.100000000000001" customHeight="1" x14ac:dyDescent="0.2">
      <c r="A117" s="62">
        <v>120</v>
      </c>
      <c r="B117" s="63" t="s">
        <v>290</v>
      </c>
      <c r="C117" s="62">
        <v>103</v>
      </c>
      <c r="D117" s="62" t="s">
        <v>234</v>
      </c>
      <c r="E117" s="12">
        <v>98</v>
      </c>
      <c r="F117" s="62">
        <v>0</v>
      </c>
      <c r="G117" s="62">
        <v>0</v>
      </c>
      <c r="H117" s="1">
        <v>0</v>
      </c>
      <c r="I117" s="50">
        <v>0</v>
      </c>
      <c r="J117" s="62">
        <v>15</v>
      </c>
      <c r="K117" s="62">
        <v>112</v>
      </c>
    </row>
  </sheetData>
  <mergeCells count="11">
    <mergeCell ref="A1:E1"/>
    <mergeCell ref="F1:K1"/>
    <mergeCell ref="A2:A3"/>
    <mergeCell ref="B2:B3"/>
    <mergeCell ref="C2:C3"/>
    <mergeCell ref="D2:D3"/>
    <mergeCell ref="E2:E3"/>
    <mergeCell ref="F2:F3"/>
    <mergeCell ref="G2:G3"/>
    <mergeCell ref="J2:J3"/>
    <mergeCell ref="K2:K3"/>
  </mergeCells>
  <printOptions horizontalCentered="1"/>
  <pageMargins left="0.25" right="0.26" top="0.55000000000000004" bottom="0.44" header="0.25" footer="0.44"/>
  <pageSetup paperSize="9" scale="55" orientation="portrait" horizontalDpi="300" verticalDpi="300" copies="1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8"/>
  <sheetViews>
    <sheetView topLeftCell="A10" zoomScale="75" workbookViewId="0">
      <selection activeCell="P19" sqref="P19"/>
    </sheetView>
  </sheetViews>
  <sheetFormatPr defaultRowHeight="12.75" x14ac:dyDescent="0.2"/>
  <cols>
    <col min="1" max="1" width="7.85546875" customWidth="1"/>
    <col min="2" max="2" width="11.42578125" customWidth="1"/>
    <col min="3" max="3" width="31.85546875" style="45" customWidth="1"/>
    <col min="4" max="4" width="8.28515625" customWidth="1"/>
    <col min="5" max="5" width="9.42578125" style="31" customWidth="1"/>
    <col min="6" max="6" width="11" customWidth="1"/>
    <col min="7" max="7" width="9.42578125" style="49" customWidth="1"/>
    <col min="8" max="8" width="9.28515625" customWidth="1"/>
    <col min="9" max="9" width="9.85546875" customWidth="1"/>
    <col min="10" max="10" width="10.5703125" customWidth="1"/>
    <col min="11" max="11" width="9" customWidth="1"/>
  </cols>
  <sheetData>
    <row r="1" spans="1:10" ht="112.5" customHeight="1" x14ac:dyDescent="0.2">
      <c r="A1" s="82"/>
      <c r="B1" s="217" t="s">
        <v>253</v>
      </c>
      <c r="C1" s="218"/>
      <c r="D1" s="218"/>
      <c r="E1" s="188"/>
      <c r="F1" s="219" t="s">
        <v>250</v>
      </c>
      <c r="G1" s="220"/>
      <c r="H1" s="220"/>
      <c r="I1" s="220"/>
      <c r="J1" s="221"/>
    </row>
    <row r="2" spans="1:10" ht="27" customHeight="1" x14ac:dyDescent="0.2">
      <c r="A2" s="204" t="s">
        <v>114</v>
      </c>
      <c r="B2" s="206" t="s">
        <v>2</v>
      </c>
      <c r="C2" s="207" t="s">
        <v>23</v>
      </c>
      <c r="D2" s="206" t="s">
        <v>19</v>
      </c>
      <c r="E2" s="209" t="s">
        <v>24</v>
      </c>
      <c r="F2" s="2" t="s">
        <v>16</v>
      </c>
      <c r="G2" s="46"/>
      <c r="H2" s="204" t="s">
        <v>108</v>
      </c>
      <c r="I2" s="204" t="s">
        <v>115</v>
      </c>
      <c r="J2" s="206" t="s">
        <v>25</v>
      </c>
    </row>
    <row r="3" spans="1:10" ht="20.25" customHeight="1" x14ac:dyDescent="0.2">
      <c r="A3" s="205"/>
      <c r="B3" s="205"/>
      <c r="C3" s="208"/>
      <c r="D3" s="205"/>
      <c r="E3" s="210"/>
      <c r="F3" s="6" t="s">
        <v>17</v>
      </c>
      <c r="G3" s="47" t="s">
        <v>18</v>
      </c>
      <c r="H3" s="205"/>
      <c r="I3" s="205"/>
      <c r="J3" s="205"/>
    </row>
    <row r="4" spans="1:10" ht="20.25" customHeight="1" x14ac:dyDescent="0.2">
      <c r="A4" s="12">
        <v>1</v>
      </c>
      <c r="B4" s="12">
        <v>99</v>
      </c>
      <c r="C4" s="44" t="s">
        <v>102</v>
      </c>
      <c r="D4" s="12">
        <v>19</v>
      </c>
      <c r="E4" s="12">
        <v>287</v>
      </c>
      <c r="F4" s="12">
        <v>5</v>
      </c>
      <c r="G4" s="48">
        <v>15.666666666666666</v>
      </c>
      <c r="H4" s="12" t="s">
        <v>135</v>
      </c>
      <c r="I4" s="12">
        <v>1</v>
      </c>
      <c r="J4" s="59">
        <v>1</v>
      </c>
    </row>
    <row r="5" spans="1:10" ht="20.25" customHeight="1" x14ac:dyDescent="0.2">
      <c r="A5" s="12">
        <v>2</v>
      </c>
      <c r="B5" s="12">
        <v>110</v>
      </c>
      <c r="C5" s="44" t="s">
        <v>148</v>
      </c>
      <c r="D5" s="12">
        <v>12</v>
      </c>
      <c r="E5" s="12">
        <v>217</v>
      </c>
      <c r="F5" s="12">
        <v>4</v>
      </c>
      <c r="G5" s="48">
        <v>8.3333333333333339</v>
      </c>
      <c r="H5" s="12" t="s">
        <v>135</v>
      </c>
      <c r="I5" s="12">
        <v>2</v>
      </c>
      <c r="J5" s="59">
        <v>2</v>
      </c>
    </row>
    <row r="6" spans="1:10" ht="20.25" customHeight="1" x14ac:dyDescent="0.2">
      <c r="A6" s="12">
        <v>3</v>
      </c>
      <c r="B6" s="12">
        <v>97</v>
      </c>
      <c r="C6" s="44" t="s">
        <v>276</v>
      </c>
      <c r="D6" s="12">
        <v>13</v>
      </c>
      <c r="E6" s="12">
        <v>177</v>
      </c>
      <c r="F6" s="12">
        <v>3</v>
      </c>
      <c r="G6" s="48">
        <v>11</v>
      </c>
      <c r="H6" s="12" t="s">
        <v>135</v>
      </c>
      <c r="I6" s="12">
        <v>3</v>
      </c>
      <c r="J6" s="59">
        <v>3</v>
      </c>
    </row>
    <row r="7" spans="1:10" ht="20.25" customHeight="1" x14ac:dyDescent="0.2">
      <c r="A7" s="12">
        <v>4</v>
      </c>
      <c r="B7" s="12">
        <v>109</v>
      </c>
      <c r="C7" s="44" t="s">
        <v>163</v>
      </c>
      <c r="D7" s="12">
        <v>9</v>
      </c>
      <c r="E7" s="12">
        <v>97</v>
      </c>
      <c r="F7" s="12">
        <v>2</v>
      </c>
      <c r="G7" s="48">
        <v>0.33333333333333331</v>
      </c>
      <c r="H7" s="12" t="s">
        <v>135</v>
      </c>
      <c r="I7" s="12">
        <v>4</v>
      </c>
      <c r="J7" s="59">
        <v>4</v>
      </c>
    </row>
    <row r="8" spans="1:10" ht="20.25" customHeight="1" x14ac:dyDescent="0.2">
      <c r="A8" s="12">
        <v>5</v>
      </c>
      <c r="B8" s="12">
        <v>106</v>
      </c>
      <c r="C8" s="44" t="s">
        <v>185</v>
      </c>
      <c r="D8" s="12">
        <v>3</v>
      </c>
      <c r="E8" s="12">
        <v>78</v>
      </c>
      <c r="F8" s="12">
        <v>1</v>
      </c>
      <c r="G8" s="48">
        <v>10</v>
      </c>
      <c r="H8" s="12" t="s">
        <v>135</v>
      </c>
      <c r="I8" s="12">
        <v>5</v>
      </c>
      <c r="J8" s="59">
        <v>5</v>
      </c>
    </row>
    <row r="9" spans="1:10" ht="20.25" customHeight="1" x14ac:dyDescent="0.2">
      <c r="A9" s="12">
        <v>6</v>
      </c>
      <c r="B9" s="12">
        <v>112</v>
      </c>
      <c r="C9" s="44" t="s">
        <v>160</v>
      </c>
      <c r="D9" s="12">
        <v>6</v>
      </c>
      <c r="E9" s="12">
        <v>58</v>
      </c>
      <c r="F9" s="12">
        <v>1</v>
      </c>
      <c r="G9" s="48">
        <v>3.3333333333333335</v>
      </c>
      <c r="H9" s="12" t="s">
        <v>135</v>
      </c>
      <c r="I9" s="12">
        <v>6</v>
      </c>
      <c r="J9" s="59">
        <v>6</v>
      </c>
    </row>
    <row r="10" spans="1:10" ht="112.5" customHeight="1" x14ac:dyDescent="0.2">
      <c r="A10" s="82"/>
      <c r="B10" s="217" t="s">
        <v>254</v>
      </c>
      <c r="C10" s="218"/>
      <c r="D10" s="218"/>
      <c r="E10" s="188"/>
      <c r="F10" s="219" t="s">
        <v>250</v>
      </c>
      <c r="G10" s="220"/>
      <c r="H10" s="220"/>
      <c r="I10" s="220"/>
      <c r="J10" s="221"/>
    </row>
    <row r="11" spans="1:10" ht="27" customHeight="1" x14ac:dyDescent="0.2">
      <c r="A11" s="204" t="s">
        <v>114</v>
      </c>
      <c r="B11" s="206" t="s">
        <v>2</v>
      </c>
      <c r="C11" s="207" t="s">
        <v>23</v>
      </c>
      <c r="D11" s="206" t="s">
        <v>19</v>
      </c>
      <c r="E11" s="209" t="s">
        <v>24</v>
      </c>
      <c r="F11" s="2" t="s">
        <v>16</v>
      </c>
      <c r="G11" s="46"/>
      <c r="H11" s="204" t="s">
        <v>108</v>
      </c>
      <c r="I11" s="204" t="s">
        <v>115</v>
      </c>
      <c r="J11" s="206" t="s">
        <v>25</v>
      </c>
    </row>
    <row r="12" spans="1:10" ht="20.25" customHeight="1" x14ac:dyDescent="0.2">
      <c r="A12" s="205"/>
      <c r="B12" s="205"/>
      <c r="C12" s="208"/>
      <c r="D12" s="205"/>
      <c r="E12" s="210"/>
      <c r="F12" s="6" t="s">
        <v>17</v>
      </c>
      <c r="G12" s="47" t="s">
        <v>18</v>
      </c>
      <c r="H12" s="205"/>
      <c r="I12" s="205"/>
      <c r="J12" s="205"/>
    </row>
    <row r="13" spans="1:10" ht="20.25" customHeight="1" x14ac:dyDescent="0.2">
      <c r="A13" s="12">
        <v>1</v>
      </c>
      <c r="B13" s="12">
        <v>99</v>
      </c>
      <c r="C13" s="44" t="s">
        <v>102</v>
      </c>
      <c r="D13" s="12">
        <v>19</v>
      </c>
      <c r="E13" s="12">
        <v>287</v>
      </c>
      <c r="F13" s="12">
        <v>5</v>
      </c>
      <c r="G13" s="48">
        <v>15.666666666666666</v>
      </c>
      <c r="H13" s="12" t="s">
        <v>135</v>
      </c>
      <c r="I13" s="12">
        <v>1</v>
      </c>
      <c r="J13" s="59">
        <v>1</v>
      </c>
    </row>
    <row r="14" spans="1:10" ht="20.25" customHeight="1" x14ac:dyDescent="0.2">
      <c r="A14" s="12">
        <v>2</v>
      </c>
      <c r="B14" s="12">
        <v>110</v>
      </c>
      <c r="C14" s="44" t="s">
        <v>148</v>
      </c>
      <c r="D14" s="12">
        <v>12</v>
      </c>
      <c r="E14" s="12">
        <v>217</v>
      </c>
      <c r="F14" s="12">
        <v>4</v>
      </c>
      <c r="G14" s="48">
        <v>8.3333333333333339</v>
      </c>
      <c r="H14" s="12" t="s">
        <v>135</v>
      </c>
      <c r="I14" s="12">
        <v>2</v>
      </c>
      <c r="J14" s="59">
        <v>2</v>
      </c>
    </row>
    <row r="15" spans="1:10" ht="20.25" customHeight="1" x14ac:dyDescent="0.2">
      <c r="A15" s="12">
        <v>3</v>
      </c>
      <c r="B15" s="12">
        <v>97</v>
      </c>
      <c r="C15" s="44" t="s">
        <v>276</v>
      </c>
      <c r="D15" s="12">
        <v>13</v>
      </c>
      <c r="E15" s="12">
        <v>177</v>
      </c>
      <c r="F15" s="12">
        <v>3</v>
      </c>
      <c r="G15" s="48">
        <v>11</v>
      </c>
      <c r="H15" s="12" t="s">
        <v>135</v>
      </c>
      <c r="I15" s="12">
        <v>3</v>
      </c>
      <c r="J15" s="59">
        <v>3</v>
      </c>
    </row>
    <row r="16" spans="1:10" ht="20.25" customHeight="1" x14ac:dyDescent="0.2">
      <c r="A16" s="12">
        <v>4</v>
      </c>
      <c r="B16" s="12">
        <v>109</v>
      </c>
      <c r="C16" s="44" t="s">
        <v>163</v>
      </c>
      <c r="D16" s="12">
        <v>9</v>
      </c>
      <c r="E16" s="12">
        <v>97</v>
      </c>
      <c r="F16" s="12">
        <v>2</v>
      </c>
      <c r="G16" s="48">
        <v>0.33333333333333331</v>
      </c>
      <c r="H16" s="12" t="s">
        <v>135</v>
      </c>
      <c r="I16" s="12">
        <v>4</v>
      </c>
      <c r="J16" s="59">
        <v>4</v>
      </c>
    </row>
    <row r="17" spans="1:10" ht="20.25" customHeight="1" x14ac:dyDescent="0.2">
      <c r="A17" s="12">
        <v>5</v>
      </c>
      <c r="B17" s="12">
        <v>106</v>
      </c>
      <c r="C17" s="44" t="s">
        <v>185</v>
      </c>
      <c r="D17" s="12">
        <v>3</v>
      </c>
      <c r="E17" s="12">
        <v>78</v>
      </c>
      <c r="F17" s="12">
        <v>1</v>
      </c>
      <c r="G17" s="48">
        <v>10</v>
      </c>
      <c r="H17" s="12" t="s">
        <v>135</v>
      </c>
      <c r="I17" s="12">
        <v>5</v>
      </c>
      <c r="J17" s="59">
        <v>5</v>
      </c>
    </row>
    <row r="18" spans="1:10" ht="20.25" customHeight="1" x14ac:dyDescent="0.2">
      <c r="A18" s="12">
        <v>6</v>
      </c>
      <c r="B18" s="12">
        <v>112</v>
      </c>
      <c r="C18" s="44" t="s">
        <v>160</v>
      </c>
      <c r="D18" s="12">
        <v>6</v>
      </c>
      <c r="E18" s="12">
        <v>58</v>
      </c>
      <c r="F18" s="12">
        <v>1</v>
      </c>
      <c r="G18" s="48">
        <v>3.3333333333333335</v>
      </c>
      <c r="H18" s="12" t="s">
        <v>135</v>
      </c>
      <c r="I18" s="12">
        <v>6</v>
      </c>
      <c r="J18" s="59">
        <v>6</v>
      </c>
    </row>
  </sheetData>
  <mergeCells count="20">
    <mergeCell ref="B1:E1"/>
    <mergeCell ref="F1:J1"/>
    <mergeCell ref="A2:A3"/>
    <mergeCell ref="B2:B3"/>
    <mergeCell ref="C2:C3"/>
    <mergeCell ref="D2:D3"/>
    <mergeCell ref="E2:E3"/>
    <mergeCell ref="H2:H3"/>
    <mergeCell ref="I2:I3"/>
    <mergeCell ref="J2:J3"/>
    <mergeCell ref="B10:E10"/>
    <mergeCell ref="F10:J10"/>
    <mergeCell ref="A11:A12"/>
    <mergeCell ref="B11:B12"/>
    <mergeCell ref="C11:C12"/>
    <mergeCell ref="D11:D12"/>
    <mergeCell ref="E11:E12"/>
    <mergeCell ref="H11:H12"/>
    <mergeCell ref="I11:I12"/>
    <mergeCell ref="J11:J12"/>
  </mergeCells>
  <printOptions horizontalCentered="1"/>
  <pageMargins left="0.47244094488188981" right="0.55118110236220474" top="1.9685039370078741" bottom="0.86614173228346458" header="0.31496062992125984" footer="0.23622047244094491"/>
  <pageSetup paperSize="9" scale="80" orientation="portrait" horizontalDpi="300" verticalDpi="300" copies="1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109"/>
  <sheetViews>
    <sheetView topLeftCell="B1" workbookViewId="0">
      <selection sqref="A1:E1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9.28515625" style="79" customWidth="1"/>
    <col min="11" max="11" width="10.42578125" style="22" customWidth="1"/>
  </cols>
  <sheetData>
    <row r="1" spans="1:14" ht="58.5" customHeight="1" x14ac:dyDescent="0.2">
      <c r="A1" s="192" t="s">
        <v>252</v>
      </c>
      <c r="B1" s="211"/>
      <c r="C1" s="211"/>
      <c r="D1" s="212"/>
      <c r="E1" s="213"/>
      <c r="F1" s="214" t="s">
        <v>125</v>
      </c>
      <c r="G1" s="215"/>
      <c r="H1" s="215"/>
      <c r="I1" s="215"/>
      <c r="J1" s="215"/>
      <c r="K1" s="216"/>
      <c r="L1" s="9"/>
      <c r="M1" s="9"/>
    </row>
    <row r="2" spans="1:14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76" t="s">
        <v>8</v>
      </c>
      <c r="K2" s="183" t="s">
        <v>9</v>
      </c>
    </row>
    <row r="3" spans="1:14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77"/>
      <c r="K3" s="184"/>
    </row>
    <row r="4" spans="1:14" s="64" customFormat="1" ht="17.100000000000001" customHeight="1" x14ac:dyDescent="0.2">
      <c r="A4" s="62">
        <v>1</v>
      </c>
      <c r="B4" s="63" t="s">
        <v>107</v>
      </c>
      <c r="C4" s="62">
        <v>13</v>
      </c>
      <c r="D4" s="62" t="s">
        <v>232</v>
      </c>
      <c r="E4" s="12">
        <v>69</v>
      </c>
      <c r="F4" s="62">
        <v>38</v>
      </c>
      <c r="G4" s="62">
        <v>2789</v>
      </c>
      <c r="H4" s="1">
        <v>58</v>
      </c>
      <c r="I4" s="50">
        <v>1.6666666666666667</v>
      </c>
      <c r="J4" s="54">
        <v>1.0000003585026063</v>
      </c>
      <c r="K4" s="62">
        <v>1</v>
      </c>
    </row>
    <row r="5" spans="1:14" s="64" customFormat="1" ht="17.100000000000001" customHeight="1" x14ac:dyDescent="0.2">
      <c r="A5" s="62">
        <v>2</v>
      </c>
      <c r="B5" s="63" t="s">
        <v>296</v>
      </c>
      <c r="C5" s="62">
        <v>56</v>
      </c>
      <c r="D5" s="62" t="s">
        <v>233</v>
      </c>
      <c r="E5" s="12">
        <v>89</v>
      </c>
      <c r="F5" s="62">
        <v>30</v>
      </c>
      <c r="G5" s="62">
        <v>2386</v>
      </c>
      <c r="H5" s="1">
        <v>49</v>
      </c>
      <c r="I5" s="50">
        <v>11.333333333333334</v>
      </c>
      <c r="J5" s="54">
        <v>1.0000004190587939</v>
      </c>
      <c r="K5" s="62">
        <v>2</v>
      </c>
    </row>
    <row r="6" spans="1:14" s="64" customFormat="1" ht="17.100000000000001" customHeight="1" x14ac:dyDescent="0.2">
      <c r="A6" s="62">
        <v>3</v>
      </c>
      <c r="B6" s="63" t="s">
        <v>204</v>
      </c>
      <c r="C6" s="62">
        <v>52</v>
      </c>
      <c r="D6" s="62" t="s">
        <v>235</v>
      </c>
      <c r="E6" s="12">
        <v>117</v>
      </c>
      <c r="F6" s="62">
        <v>25</v>
      </c>
      <c r="G6" s="62">
        <v>1671</v>
      </c>
      <c r="H6" s="1">
        <v>34</v>
      </c>
      <c r="I6" s="50">
        <v>13</v>
      </c>
      <c r="J6" s="54">
        <v>1.000000598354525</v>
      </c>
      <c r="K6" s="62">
        <v>3</v>
      </c>
      <c r="L6" s="65"/>
      <c r="M6" s="65"/>
      <c r="N6" s="65"/>
    </row>
    <row r="7" spans="1:14" s="64" customFormat="1" ht="17.100000000000001" customHeight="1" x14ac:dyDescent="0.2">
      <c r="A7" s="62">
        <v>4</v>
      </c>
      <c r="B7" s="63" t="s">
        <v>97</v>
      </c>
      <c r="C7" s="62">
        <v>6</v>
      </c>
      <c r="D7" s="62" t="s">
        <v>234</v>
      </c>
      <c r="E7" s="12">
        <v>94</v>
      </c>
      <c r="F7" s="62">
        <v>25</v>
      </c>
      <c r="G7" s="62">
        <v>1295</v>
      </c>
      <c r="H7" s="1">
        <v>26</v>
      </c>
      <c r="I7" s="50">
        <v>15.666666666666666</v>
      </c>
      <c r="J7" s="54">
        <v>1.0000007720517274</v>
      </c>
      <c r="K7" s="62">
        <v>4</v>
      </c>
      <c r="L7" s="65"/>
      <c r="M7" s="65"/>
      <c r="N7" s="65"/>
    </row>
    <row r="8" spans="1:14" s="64" customFormat="1" ht="17.100000000000001" customHeight="1" x14ac:dyDescent="0.2">
      <c r="A8" s="62">
        <v>5</v>
      </c>
      <c r="B8" s="63" t="s">
        <v>189</v>
      </c>
      <c r="C8" s="62">
        <v>2</v>
      </c>
      <c r="D8" s="62" t="s">
        <v>230</v>
      </c>
      <c r="E8" s="12">
        <v>39</v>
      </c>
      <c r="F8" s="62">
        <v>14</v>
      </c>
      <c r="G8" s="62">
        <v>1248</v>
      </c>
      <c r="H8" s="1">
        <v>26</v>
      </c>
      <c r="I8" s="50">
        <v>0</v>
      </c>
      <c r="J8" s="54">
        <v>1.0000008011921739</v>
      </c>
      <c r="K8" s="62">
        <v>5</v>
      </c>
      <c r="L8" s="65"/>
      <c r="M8" s="65"/>
      <c r="N8" s="65"/>
    </row>
    <row r="9" spans="1:14" s="64" customFormat="1" ht="17.100000000000001" customHeight="1" x14ac:dyDescent="0.2">
      <c r="A9" s="62">
        <v>6</v>
      </c>
      <c r="B9" s="63" t="s">
        <v>207</v>
      </c>
      <c r="C9" s="62">
        <v>97</v>
      </c>
      <c r="D9" s="62" t="s">
        <v>231</v>
      </c>
      <c r="E9" s="12">
        <v>59</v>
      </c>
      <c r="F9" s="62">
        <v>9</v>
      </c>
      <c r="G9" s="62">
        <v>1224</v>
      </c>
      <c r="H9" s="1">
        <v>25</v>
      </c>
      <c r="I9" s="50">
        <v>8</v>
      </c>
      <c r="J9" s="54">
        <v>1.0000008169333954</v>
      </c>
      <c r="K9" s="62">
        <v>6</v>
      </c>
    </row>
    <row r="10" spans="1:14" s="64" customFormat="1" ht="17.100000000000001" customHeight="1" x14ac:dyDescent="0.2">
      <c r="A10" s="62">
        <v>7</v>
      </c>
      <c r="B10" s="63" t="s">
        <v>205</v>
      </c>
      <c r="C10" s="62">
        <v>3</v>
      </c>
      <c r="D10" s="62" t="s">
        <v>229</v>
      </c>
      <c r="E10" s="12">
        <v>19</v>
      </c>
      <c r="F10" s="62">
        <v>11</v>
      </c>
      <c r="G10" s="62">
        <v>873</v>
      </c>
      <c r="H10" s="1">
        <v>18</v>
      </c>
      <c r="I10" s="50">
        <v>3</v>
      </c>
      <c r="J10" s="54">
        <v>1.000001145331058</v>
      </c>
      <c r="K10" s="62">
        <v>7</v>
      </c>
    </row>
    <row r="11" spans="1:14" s="64" customFormat="1" ht="17.100000000000001" customHeight="1" x14ac:dyDescent="0.2">
      <c r="A11" s="62">
        <v>8</v>
      </c>
      <c r="B11" s="63" t="s">
        <v>297</v>
      </c>
      <c r="C11" s="62">
        <v>4</v>
      </c>
      <c r="D11" s="62" t="s">
        <v>228</v>
      </c>
      <c r="E11" s="12">
        <v>2</v>
      </c>
      <c r="F11" s="62">
        <v>20</v>
      </c>
      <c r="G11" s="62">
        <v>856</v>
      </c>
      <c r="H11" s="1">
        <v>17</v>
      </c>
      <c r="I11" s="50">
        <v>13.333333333333334</v>
      </c>
      <c r="J11" s="54">
        <v>1.0000011679514131</v>
      </c>
      <c r="K11" s="62">
        <v>8</v>
      </c>
    </row>
    <row r="12" spans="1:14" s="64" customFormat="1" ht="17.100000000000001" customHeight="1" x14ac:dyDescent="0.2">
      <c r="A12" s="62">
        <v>9</v>
      </c>
      <c r="B12" s="63" t="s">
        <v>213</v>
      </c>
      <c r="C12" s="62">
        <v>90</v>
      </c>
      <c r="D12" s="62" t="s">
        <v>235</v>
      </c>
      <c r="E12" s="12">
        <v>119</v>
      </c>
      <c r="F12" s="62">
        <v>22</v>
      </c>
      <c r="G12" s="62">
        <v>1547</v>
      </c>
      <c r="H12" s="1">
        <v>32</v>
      </c>
      <c r="I12" s="50">
        <v>3.6666666666666665</v>
      </c>
      <c r="J12" s="54">
        <v>2.0000006463204976</v>
      </c>
      <c r="K12" s="62">
        <v>9</v>
      </c>
    </row>
    <row r="13" spans="1:14" s="64" customFormat="1" ht="17.100000000000001" customHeight="1" x14ac:dyDescent="0.2">
      <c r="A13" s="62">
        <v>10</v>
      </c>
      <c r="B13" s="63" t="s">
        <v>293</v>
      </c>
      <c r="C13" s="62">
        <v>79</v>
      </c>
      <c r="D13" s="62" t="s">
        <v>232</v>
      </c>
      <c r="E13" s="12">
        <v>62</v>
      </c>
      <c r="F13" s="62">
        <v>18</v>
      </c>
      <c r="G13" s="62">
        <v>1386</v>
      </c>
      <c r="H13" s="1">
        <v>28</v>
      </c>
      <c r="I13" s="50">
        <v>14</v>
      </c>
      <c r="J13" s="54">
        <v>2.0000007214070323</v>
      </c>
      <c r="K13" s="62">
        <v>10</v>
      </c>
    </row>
    <row r="14" spans="1:14" s="64" customFormat="1" ht="17.100000000000001" customHeight="1" x14ac:dyDescent="0.2">
      <c r="A14" s="62">
        <v>11</v>
      </c>
      <c r="B14" s="63" t="s">
        <v>164</v>
      </c>
      <c r="C14" s="62">
        <v>91</v>
      </c>
      <c r="D14" s="62" t="s">
        <v>234</v>
      </c>
      <c r="E14" s="12">
        <v>96</v>
      </c>
      <c r="F14" s="62">
        <v>27</v>
      </c>
      <c r="G14" s="62">
        <v>962</v>
      </c>
      <c r="H14" s="1">
        <v>20</v>
      </c>
      <c r="I14" s="50">
        <v>0.66666666666666663</v>
      </c>
      <c r="J14" s="54">
        <v>2.0000010392093697</v>
      </c>
      <c r="K14" s="62">
        <v>11</v>
      </c>
      <c r="L14" s="65"/>
      <c r="M14" s="65"/>
      <c r="N14" s="65"/>
    </row>
    <row r="15" spans="1:14" s="64" customFormat="1" ht="17.100000000000001" customHeight="1" x14ac:dyDescent="0.2">
      <c r="A15" s="62">
        <v>12</v>
      </c>
      <c r="B15" s="63" t="s">
        <v>180</v>
      </c>
      <c r="C15" s="62">
        <v>62</v>
      </c>
      <c r="D15" s="62" t="s">
        <v>230</v>
      </c>
      <c r="E15" s="12">
        <v>32</v>
      </c>
      <c r="F15" s="62">
        <v>13</v>
      </c>
      <c r="G15" s="62">
        <v>917</v>
      </c>
      <c r="H15" s="1">
        <v>19</v>
      </c>
      <c r="I15" s="50">
        <v>1.6666666666666667</v>
      </c>
      <c r="J15" s="54">
        <v>2.0000010903579644</v>
      </c>
      <c r="K15" s="62">
        <v>12</v>
      </c>
    </row>
    <row r="16" spans="1:14" s="64" customFormat="1" ht="17.100000000000001" customHeight="1" x14ac:dyDescent="0.2">
      <c r="A16" s="62">
        <v>13</v>
      </c>
      <c r="B16" s="63" t="s">
        <v>206</v>
      </c>
      <c r="C16" s="62">
        <v>111</v>
      </c>
      <c r="D16" s="62" t="s">
        <v>231</v>
      </c>
      <c r="E16" s="12">
        <v>51</v>
      </c>
      <c r="F16" s="62">
        <v>9</v>
      </c>
      <c r="G16" s="62">
        <v>871</v>
      </c>
      <c r="H16" s="1">
        <v>18</v>
      </c>
      <c r="I16" s="50">
        <v>2.3333333333333335</v>
      </c>
      <c r="J16" s="54">
        <v>2.0000011479870046</v>
      </c>
      <c r="K16" s="62">
        <v>13</v>
      </c>
      <c r="L16" s="65"/>
      <c r="M16" s="65"/>
      <c r="N16" s="65"/>
    </row>
    <row r="17" spans="1:14" s="64" customFormat="1" ht="17.100000000000001" customHeight="1" x14ac:dyDescent="0.2">
      <c r="A17" s="62">
        <v>14</v>
      </c>
      <c r="B17" s="63" t="s">
        <v>236</v>
      </c>
      <c r="C17" s="62">
        <v>66</v>
      </c>
      <c r="D17" s="62" t="s">
        <v>228</v>
      </c>
      <c r="E17" s="12">
        <v>12</v>
      </c>
      <c r="F17" s="62">
        <v>20</v>
      </c>
      <c r="G17" s="62">
        <v>851</v>
      </c>
      <c r="H17" s="1">
        <v>17</v>
      </c>
      <c r="I17" s="50">
        <v>11.666666666666666</v>
      </c>
      <c r="J17" s="54">
        <v>2.0000011748120299</v>
      </c>
      <c r="K17" s="62">
        <v>14</v>
      </c>
    </row>
    <row r="18" spans="1:14" s="64" customFormat="1" ht="17.100000000000001" customHeight="1" x14ac:dyDescent="0.2">
      <c r="A18" s="62">
        <v>15</v>
      </c>
      <c r="B18" s="63" t="s">
        <v>181</v>
      </c>
      <c r="C18" s="62">
        <v>37</v>
      </c>
      <c r="D18" s="62" t="s">
        <v>233</v>
      </c>
      <c r="E18" s="12">
        <v>83</v>
      </c>
      <c r="F18" s="62">
        <v>17</v>
      </c>
      <c r="G18" s="62">
        <v>832</v>
      </c>
      <c r="H18" s="1">
        <v>17</v>
      </c>
      <c r="I18" s="50">
        <v>5.333333333333333</v>
      </c>
      <c r="J18" s="54">
        <v>2.0000012016775419</v>
      </c>
      <c r="K18" s="62">
        <v>15</v>
      </c>
    </row>
    <row r="19" spans="1:14" s="64" customFormat="1" ht="17.100000000000001" customHeight="1" x14ac:dyDescent="0.2">
      <c r="A19" s="62">
        <v>16</v>
      </c>
      <c r="B19" s="63" t="s">
        <v>183</v>
      </c>
      <c r="C19" s="62">
        <v>98</v>
      </c>
      <c r="D19" s="62" t="s">
        <v>229</v>
      </c>
      <c r="E19" s="12">
        <v>27</v>
      </c>
      <c r="F19" s="62">
        <v>12</v>
      </c>
      <c r="G19" s="62">
        <v>802</v>
      </c>
      <c r="H19" s="1">
        <v>16</v>
      </c>
      <c r="I19" s="50">
        <v>11.333333333333334</v>
      </c>
      <c r="J19" s="54">
        <v>2.0000012466962551</v>
      </c>
      <c r="K19" s="62">
        <v>16</v>
      </c>
    </row>
    <row r="20" spans="1:14" s="64" customFormat="1" ht="17.100000000000001" customHeight="1" x14ac:dyDescent="0.2">
      <c r="A20" s="62">
        <v>17</v>
      </c>
      <c r="B20" s="63" t="s">
        <v>103</v>
      </c>
      <c r="C20" s="62">
        <v>27</v>
      </c>
      <c r="D20" s="62" t="s">
        <v>232</v>
      </c>
      <c r="E20" s="12">
        <v>71</v>
      </c>
      <c r="F20" s="62">
        <v>23</v>
      </c>
      <c r="G20" s="62">
        <v>1208</v>
      </c>
      <c r="H20" s="1">
        <v>25</v>
      </c>
      <c r="I20" s="50">
        <v>2.6666666666666665</v>
      </c>
      <c r="J20" s="54">
        <v>3.0000008276569861</v>
      </c>
      <c r="K20" s="62">
        <v>17</v>
      </c>
    </row>
    <row r="21" spans="1:14" s="64" customFormat="1" ht="17.100000000000001" customHeight="1" x14ac:dyDescent="0.2">
      <c r="A21" s="62">
        <v>18</v>
      </c>
      <c r="B21" s="63" t="s">
        <v>208</v>
      </c>
      <c r="C21" s="62">
        <v>22</v>
      </c>
      <c r="D21" s="62" t="s">
        <v>235</v>
      </c>
      <c r="E21" s="12">
        <v>107</v>
      </c>
      <c r="F21" s="62">
        <v>33</v>
      </c>
      <c r="G21" s="62">
        <v>1195</v>
      </c>
      <c r="H21" s="1">
        <v>24</v>
      </c>
      <c r="I21" s="50">
        <v>14.333333333333334</v>
      </c>
      <c r="J21" s="54">
        <v>3.0000008365890589</v>
      </c>
      <c r="K21" s="62">
        <v>18</v>
      </c>
    </row>
    <row r="22" spans="1:14" s="64" customFormat="1" ht="17.100000000000001" customHeight="1" x14ac:dyDescent="0.2">
      <c r="A22" s="62">
        <v>19</v>
      </c>
      <c r="B22" s="63" t="s">
        <v>162</v>
      </c>
      <c r="C22" s="62">
        <v>64</v>
      </c>
      <c r="D22" s="62" t="s">
        <v>234</v>
      </c>
      <c r="E22" s="12">
        <v>100</v>
      </c>
      <c r="F22" s="62">
        <v>32</v>
      </c>
      <c r="G22" s="62">
        <v>870</v>
      </c>
      <c r="H22" s="1">
        <v>18</v>
      </c>
      <c r="I22" s="50">
        <v>2</v>
      </c>
      <c r="J22" s="54">
        <v>3.0000011490026659</v>
      </c>
      <c r="K22" s="62">
        <v>19</v>
      </c>
      <c r="L22" s="65"/>
      <c r="M22" s="65"/>
      <c r="N22" s="65"/>
    </row>
    <row r="23" spans="1:14" s="64" customFormat="1" ht="17.100000000000001" customHeight="1" x14ac:dyDescent="0.2">
      <c r="A23" s="62">
        <v>20</v>
      </c>
      <c r="B23" s="63" t="s">
        <v>96</v>
      </c>
      <c r="C23" s="62">
        <v>94</v>
      </c>
      <c r="D23" s="62" t="s">
        <v>228</v>
      </c>
      <c r="E23" s="12">
        <v>1</v>
      </c>
      <c r="F23" s="62">
        <v>35</v>
      </c>
      <c r="G23" s="62">
        <v>840</v>
      </c>
      <c r="H23" s="1">
        <v>17</v>
      </c>
      <c r="I23" s="50">
        <v>8</v>
      </c>
      <c r="J23" s="54">
        <v>3.0000011899803654</v>
      </c>
      <c r="K23" s="62">
        <v>20</v>
      </c>
    </row>
    <row r="24" spans="1:14" s="64" customFormat="1" ht="17.100000000000001" customHeight="1" x14ac:dyDescent="0.2">
      <c r="A24" s="62">
        <v>21</v>
      </c>
      <c r="B24" s="63" t="s">
        <v>177</v>
      </c>
      <c r="C24" s="62">
        <v>104</v>
      </c>
      <c r="D24" s="62" t="s">
        <v>230</v>
      </c>
      <c r="E24" s="12">
        <v>42</v>
      </c>
      <c r="F24" s="62">
        <v>19</v>
      </c>
      <c r="G24" s="62">
        <v>831</v>
      </c>
      <c r="H24" s="1">
        <v>17</v>
      </c>
      <c r="I24" s="50">
        <v>5</v>
      </c>
      <c r="J24" s="54">
        <v>3.0000012030943588</v>
      </c>
      <c r="K24" s="62">
        <v>21</v>
      </c>
    </row>
    <row r="25" spans="1:14" s="65" customFormat="1" ht="17.100000000000001" customHeight="1" x14ac:dyDescent="0.2">
      <c r="A25" s="62">
        <v>22</v>
      </c>
      <c r="B25" s="63" t="s">
        <v>280</v>
      </c>
      <c r="C25" s="62">
        <v>38</v>
      </c>
      <c r="D25" s="62" t="s">
        <v>233</v>
      </c>
      <c r="E25" s="12">
        <v>77</v>
      </c>
      <c r="F25" s="62">
        <v>25</v>
      </c>
      <c r="G25" s="62">
        <v>806</v>
      </c>
      <c r="H25" s="1">
        <v>16</v>
      </c>
      <c r="I25" s="50">
        <v>12.666666666666666</v>
      </c>
      <c r="J25" s="54">
        <v>3.0000012403100773</v>
      </c>
      <c r="K25" s="62">
        <v>22</v>
      </c>
      <c r="L25" s="64"/>
      <c r="M25" s="64"/>
      <c r="N25" s="64"/>
    </row>
    <row r="26" spans="1:14" s="64" customFormat="1" ht="17.100000000000001" customHeight="1" x14ac:dyDescent="0.2">
      <c r="A26" s="62">
        <v>23</v>
      </c>
      <c r="B26" s="63" t="s">
        <v>219</v>
      </c>
      <c r="C26" s="62">
        <v>43</v>
      </c>
      <c r="D26" s="62" t="s">
        <v>231</v>
      </c>
      <c r="E26" s="12">
        <v>54</v>
      </c>
      <c r="F26" s="62">
        <v>5</v>
      </c>
      <c r="G26" s="62">
        <v>803</v>
      </c>
      <c r="H26" s="1">
        <v>16</v>
      </c>
      <c r="I26" s="50">
        <v>11.666666666666666</v>
      </c>
      <c r="J26" s="54">
        <v>3.0000012452524749</v>
      </c>
      <c r="K26" s="62">
        <v>23</v>
      </c>
      <c r="L26" s="65"/>
      <c r="M26" s="65"/>
      <c r="N26" s="65"/>
    </row>
    <row r="27" spans="1:14" s="64" customFormat="1" ht="17.100000000000001" customHeight="1" x14ac:dyDescent="0.2">
      <c r="A27" s="62">
        <v>24</v>
      </c>
      <c r="B27" s="63" t="s">
        <v>305</v>
      </c>
      <c r="C27" s="62">
        <v>39</v>
      </c>
      <c r="D27" s="62" t="s">
        <v>229</v>
      </c>
      <c r="E27" s="12">
        <v>18</v>
      </c>
      <c r="F27" s="62">
        <v>9</v>
      </c>
      <c r="G27" s="62">
        <v>674</v>
      </c>
      <c r="H27" s="1">
        <v>14</v>
      </c>
      <c r="I27" s="50">
        <v>0.66666666666666663</v>
      </c>
      <c r="J27" s="54">
        <v>3.0000014834814341</v>
      </c>
      <c r="K27" s="62">
        <v>24</v>
      </c>
    </row>
    <row r="28" spans="1:14" s="64" customFormat="1" ht="17.100000000000001" customHeight="1" x14ac:dyDescent="0.2">
      <c r="A28" s="62">
        <v>25</v>
      </c>
      <c r="B28" s="63" t="s">
        <v>201</v>
      </c>
      <c r="C28" s="62">
        <v>117</v>
      </c>
      <c r="D28" s="62" t="s">
        <v>232</v>
      </c>
      <c r="E28" s="12">
        <v>75</v>
      </c>
      <c r="F28" s="62">
        <v>9</v>
      </c>
      <c r="G28" s="62">
        <v>1004</v>
      </c>
      <c r="H28" s="1">
        <v>20</v>
      </c>
      <c r="I28" s="50">
        <v>14.666666666666666</v>
      </c>
      <c r="J28" s="54">
        <v>4.0000009959266603</v>
      </c>
      <c r="K28" s="62">
        <v>25</v>
      </c>
    </row>
    <row r="29" spans="1:14" s="64" customFormat="1" ht="17.100000000000001" customHeight="1" x14ac:dyDescent="0.2">
      <c r="A29" s="62">
        <v>26</v>
      </c>
      <c r="B29" s="63" t="s">
        <v>154</v>
      </c>
      <c r="C29" s="62">
        <v>63</v>
      </c>
      <c r="D29" s="62" t="s">
        <v>234</v>
      </c>
      <c r="E29" s="12">
        <v>92</v>
      </c>
      <c r="F29" s="62">
        <v>22</v>
      </c>
      <c r="G29" s="62">
        <v>821</v>
      </c>
      <c r="H29" s="1">
        <v>17</v>
      </c>
      <c r="I29" s="50">
        <v>1.6666666666666667</v>
      </c>
      <c r="J29" s="54">
        <v>4.0000012177004942</v>
      </c>
      <c r="K29" s="62">
        <v>26</v>
      </c>
      <c r="L29" s="65"/>
      <c r="M29" s="65"/>
      <c r="N29" s="65"/>
    </row>
    <row r="30" spans="1:14" s="64" customFormat="1" ht="17.100000000000001" customHeight="1" x14ac:dyDescent="0.2">
      <c r="A30" s="62">
        <v>27</v>
      </c>
      <c r="B30" s="63" t="s">
        <v>98</v>
      </c>
      <c r="C30" s="62">
        <v>35</v>
      </c>
      <c r="D30" s="62" t="s">
        <v>230</v>
      </c>
      <c r="E30" s="12">
        <v>43</v>
      </c>
      <c r="F30" s="62">
        <v>15</v>
      </c>
      <c r="G30" s="62">
        <v>798</v>
      </c>
      <c r="H30" s="1">
        <v>16</v>
      </c>
      <c r="I30" s="50">
        <v>10</v>
      </c>
      <c r="J30" s="54">
        <v>4.0000012528973254</v>
      </c>
      <c r="K30" s="62">
        <v>27</v>
      </c>
      <c r="L30" s="65"/>
      <c r="M30" s="65"/>
      <c r="N30" s="65"/>
    </row>
    <row r="31" spans="1:14" s="64" customFormat="1" ht="17.100000000000001" customHeight="1" x14ac:dyDescent="0.2">
      <c r="A31" s="62">
        <v>28</v>
      </c>
      <c r="B31" s="63" t="s">
        <v>270</v>
      </c>
      <c r="C31" s="62">
        <v>50</v>
      </c>
      <c r="D31" s="62" t="s">
        <v>231</v>
      </c>
      <c r="E31" s="12">
        <v>53</v>
      </c>
      <c r="F31" s="62">
        <v>9</v>
      </c>
      <c r="G31" s="62">
        <v>796</v>
      </c>
      <c r="H31" s="1">
        <v>16</v>
      </c>
      <c r="I31" s="50">
        <v>9.3333333333333339</v>
      </c>
      <c r="J31" s="54">
        <v>4.000001256139381</v>
      </c>
      <c r="K31" s="62">
        <v>28</v>
      </c>
    </row>
    <row r="32" spans="1:14" s="64" customFormat="1" ht="17.100000000000001" customHeight="1" x14ac:dyDescent="0.2">
      <c r="A32" s="62">
        <v>29</v>
      </c>
      <c r="B32" s="63" t="s">
        <v>303</v>
      </c>
      <c r="C32" s="62">
        <v>55</v>
      </c>
      <c r="D32" s="62" t="s">
        <v>233</v>
      </c>
      <c r="E32" s="12">
        <v>80</v>
      </c>
      <c r="F32" s="62">
        <v>23</v>
      </c>
      <c r="G32" s="62">
        <v>773</v>
      </c>
      <c r="H32" s="1">
        <v>16</v>
      </c>
      <c r="I32" s="50">
        <v>1.6666666666666667</v>
      </c>
      <c r="J32" s="54">
        <v>4.0000012932762568</v>
      </c>
      <c r="K32" s="62">
        <v>29</v>
      </c>
    </row>
    <row r="33" spans="1:14" s="64" customFormat="1" ht="17.100000000000001" customHeight="1" x14ac:dyDescent="0.2">
      <c r="A33" s="62">
        <v>30</v>
      </c>
      <c r="B33" s="63" t="s">
        <v>289</v>
      </c>
      <c r="C33" s="62">
        <v>96</v>
      </c>
      <c r="D33" s="62" t="s">
        <v>228</v>
      </c>
      <c r="E33" s="12">
        <v>3</v>
      </c>
      <c r="F33" s="62">
        <v>18</v>
      </c>
      <c r="G33" s="62">
        <v>744</v>
      </c>
      <c r="H33" s="1">
        <v>15</v>
      </c>
      <c r="I33" s="50">
        <v>8</v>
      </c>
      <c r="J33" s="54">
        <v>4.0000013437609176</v>
      </c>
      <c r="K33" s="62">
        <v>30</v>
      </c>
      <c r="L33" s="65"/>
      <c r="M33" s="65"/>
      <c r="N33" s="65"/>
    </row>
    <row r="34" spans="1:14" s="65" customFormat="1" ht="17.100000000000001" customHeight="1" x14ac:dyDescent="0.2">
      <c r="A34" s="62">
        <v>31</v>
      </c>
      <c r="B34" s="63" t="s">
        <v>182</v>
      </c>
      <c r="C34" s="62">
        <v>85</v>
      </c>
      <c r="D34" s="62" t="s">
        <v>235</v>
      </c>
      <c r="E34" s="12">
        <v>115</v>
      </c>
      <c r="F34" s="62">
        <v>43</v>
      </c>
      <c r="G34" s="62">
        <v>723</v>
      </c>
      <c r="H34" s="1">
        <v>15</v>
      </c>
      <c r="I34" s="50">
        <v>1</v>
      </c>
      <c r="J34" s="54">
        <v>4.000001382303747</v>
      </c>
      <c r="K34" s="62">
        <v>31</v>
      </c>
      <c r="L34" s="64"/>
      <c r="M34" s="64"/>
      <c r="N34" s="64"/>
    </row>
    <row r="35" spans="1:14" s="64" customFormat="1" ht="17.100000000000001" customHeight="1" x14ac:dyDescent="0.2">
      <c r="A35" s="62">
        <v>32</v>
      </c>
      <c r="B35" s="63" t="s">
        <v>294</v>
      </c>
      <c r="C35" s="62">
        <v>10</v>
      </c>
      <c r="D35" s="62" t="s">
        <v>229</v>
      </c>
      <c r="E35" s="12">
        <v>16</v>
      </c>
      <c r="F35" s="62">
        <v>19</v>
      </c>
      <c r="G35" s="62">
        <v>560</v>
      </c>
      <c r="H35" s="1">
        <v>11</v>
      </c>
      <c r="I35" s="50">
        <v>10.666666666666666</v>
      </c>
      <c r="J35" s="54">
        <v>4.0000017851086236</v>
      </c>
      <c r="K35" s="62">
        <v>32</v>
      </c>
    </row>
    <row r="36" spans="1:14" s="64" customFormat="1" ht="17.100000000000001" customHeight="1" x14ac:dyDescent="0.2">
      <c r="A36" s="62">
        <v>33</v>
      </c>
      <c r="B36" s="63" t="s">
        <v>312</v>
      </c>
      <c r="C36" s="62">
        <v>95</v>
      </c>
      <c r="D36" s="62" t="s">
        <v>232</v>
      </c>
      <c r="E36" s="12">
        <v>67</v>
      </c>
      <c r="F36" s="62">
        <v>17</v>
      </c>
      <c r="G36" s="62">
        <v>950</v>
      </c>
      <c r="H36" s="1">
        <v>19</v>
      </c>
      <c r="I36" s="50">
        <v>12.666666666666666</v>
      </c>
      <c r="J36" s="54">
        <v>5.0000010524432472</v>
      </c>
      <c r="K36" s="62">
        <v>33</v>
      </c>
    </row>
    <row r="37" spans="1:14" s="64" customFormat="1" ht="17.100000000000001" customHeight="1" x14ac:dyDescent="0.2">
      <c r="A37" s="62">
        <v>34</v>
      </c>
      <c r="B37" s="63" t="s">
        <v>99</v>
      </c>
      <c r="C37" s="62">
        <v>31</v>
      </c>
      <c r="D37" s="62" t="s">
        <v>233</v>
      </c>
      <c r="E37" s="12">
        <v>81</v>
      </c>
      <c r="F37" s="62">
        <v>10</v>
      </c>
      <c r="G37" s="62">
        <v>764</v>
      </c>
      <c r="H37" s="1">
        <v>15</v>
      </c>
      <c r="I37" s="50">
        <v>14.666666666666666</v>
      </c>
      <c r="J37" s="54">
        <v>5.0000013087292237</v>
      </c>
      <c r="K37" s="62">
        <v>34</v>
      </c>
      <c r="L37" s="65"/>
      <c r="M37" s="65"/>
      <c r="N37" s="65"/>
    </row>
    <row r="38" spans="1:14" s="64" customFormat="1" ht="17.100000000000001" customHeight="1" x14ac:dyDescent="0.2">
      <c r="A38" s="62">
        <v>35</v>
      </c>
      <c r="B38" s="63" t="s">
        <v>295</v>
      </c>
      <c r="C38" s="62">
        <v>16</v>
      </c>
      <c r="D38" s="62" t="s">
        <v>231</v>
      </c>
      <c r="E38" s="12">
        <v>56</v>
      </c>
      <c r="F38" s="62">
        <v>11</v>
      </c>
      <c r="G38" s="62">
        <v>734</v>
      </c>
      <c r="H38" s="1">
        <v>15</v>
      </c>
      <c r="I38" s="50">
        <v>4.666666666666667</v>
      </c>
      <c r="J38" s="54">
        <v>5.000001362193677</v>
      </c>
      <c r="K38" s="62">
        <v>35</v>
      </c>
    </row>
    <row r="39" spans="1:14" s="65" customFormat="1" ht="17.100000000000001" customHeight="1" x14ac:dyDescent="0.2">
      <c r="A39" s="62">
        <v>36</v>
      </c>
      <c r="B39" s="63" t="s">
        <v>161</v>
      </c>
      <c r="C39" s="62">
        <v>120</v>
      </c>
      <c r="D39" s="62" t="s">
        <v>230</v>
      </c>
      <c r="E39" s="12">
        <v>45</v>
      </c>
      <c r="F39" s="62">
        <v>6</v>
      </c>
      <c r="G39" s="62">
        <v>711</v>
      </c>
      <c r="H39" s="1">
        <v>14</v>
      </c>
      <c r="I39" s="50">
        <v>13</v>
      </c>
      <c r="J39" s="54">
        <v>5.0000014063510818</v>
      </c>
      <c r="K39" s="62">
        <v>36</v>
      </c>
      <c r="L39" s="64"/>
      <c r="M39" s="64"/>
      <c r="N39" s="64"/>
    </row>
    <row r="40" spans="1:14" s="64" customFormat="1" ht="17.100000000000001" customHeight="1" x14ac:dyDescent="0.2">
      <c r="A40" s="62">
        <v>37</v>
      </c>
      <c r="B40" s="63" t="s">
        <v>271</v>
      </c>
      <c r="C40" s="62">
        <v>73</v>
      </c>
      <c r="D40" s="62" t="s">
        <v>228</v>
      </c>
      <c r="E40" s="12">
        <v>10</v>
      </c>
      <c r="F40" s="62">
        <v>30</v>
      </c>
      <c r="G40" s="62">
        <v>696</v>
      </c>
      <c r="H40" s="1">
        <v>14</v>
      </c>
      <c r="I40" s="50">
        <v>8</v>
      </c>
      <c r="J40" s="54">
        <v>5.0000014361625738</v>
      </c>
      <c r="K40" s="62">
        <v>37</v>
      </c>
    </row>
    <row r="41" spans="1:14" s="64" customFormat="1" ht="17.100000000000001" customHeight="1" x14ac:dyDescent="0.2">
      <c r="A41" s="62">
        <v>38</v>
      </c>
      <c r="B41" s="63" t="s">
        <v>153</v>
      </c>
      <c r="C41" s="62">
        <v>65</v>
      </c>
      <c r="D41" s="62" t="s">
        <v>235</v>
      </c>
      <c r="E41" s="12">
        <v>113</v>
      </c>
      <c r="F41" s="62">
        <v>9</v>
      </c>
      <c r="G41" s="62">
        <v>613</v>
      </c>
      <c r="H41" s="1">
        <v>12</v>
      </c>
      <c r="I41" s="50">
        <v>12.333333333333334</v>
      </c>
      <c r="J41" s="54">
        <v>5.0000016310818962</v>
      </c>
      <c r="K41" s="62">
        <v>38</v>
      </c>
    </row>
    <row r="42" spans="1:14" s="64" customFormat="1" ht="17.100000000000001" customHeight="1" x14ac:dyDescent="0.2">
      <c r="A42" s="62">
        <v>39</v>
      </c>
      <c r="B42" s="63" t="s">
        <v>211</v>
      </c>
      <c r="C42" s="62">
        <v>46</v>
      </c>
      <c r="D42" s="62" t="s">
        <v>234</v>
      </c>
      <c r="E42" s="12">
        <v>95</v>
      </c>
      <c r="F42" s="62">
        <v>7</v>
      </c>
      <c r="G42" s="62">
        <v>609</v>
      </c>
      <c r="H42" s="1">
        <v>12</v>
      </c>
      <c r="I42" s="50">
        <v>11</v>
      </c>
      <c r="J42" s="54">
        <v>5.0000016418474065</v>
      </c>
      <c r="K42" s="62">
        <v>39</v>
      </c>
    </row>
    <row r="43" spans="1:14" s="64" customFormat="1" ht="17.100000000000001" customHeight="1" x14ac:dyDescent="0.2">
      <c r="A43" s="62">
        <v>40</v>
      </c>
      <c r="B43" s="63" t="s">
        <v>191</v>
      </c>
      <c r="C43" s="62">
        <v>51</v>
      </c>
      <c r="D43" s="62" t="s">
        <v>229</v>
      </c>
      <c r="E43" s="12">
        <v>21</v>
      </c>
      <c r="F43" s="62">
        <v>11</v>
      </c>
      <c r="G43" s="62">
        <v>501</v>
      </c>
      <c r="H43" s="1">
        <v>10</v>
      </c>
      <c r="I43" s="50">
        <v>7</v>
      </c>
      <c r="J43" s="54">
        <v>5.0000019955698347</v>
      </c>
      <c r="K43" s="62">
        <v>40</v>
      </c>
    </row>
    <row r="44" spans="1:14" s="65" customFormat="1" ht="17.100000000000001" customHeight="1" x14ac:dyDescent="0.2">
      <c r="A44" s="62">
        <v>41</v>
      </c>
      <c r="B44" s="63" t="s">
        <v>283</v>
      </c>
      <c r="C44" s="62">
        <v>49</v>
      </c>
      <c r="D44" s="62" t="s">
        <v>232</v>
      </c>
      <c r="E44" s="12">
        <v>72</v>
      </c>
      <c r="F44" s="62">
        <v>17</v>
      </c>
      <c r="G44" s="62">
        <v>879</v>
      </c>
      <c r="H44" s="1">
        <v>18</v>
      </c>
      <c r="I44" s="50">
        <v>5</v>
      </c>
      <c r="J44" s="54">
        <v>6.0000011374364455</v>
      </c>
      <c r="K44" s="62">
        <v>41</v>
      </c>
      <c r="L44" s="64"/>
      <c r="M44" s="64"/>
      <c r="N44" s="64"/>
    </row>
    <row r="45" spans="1:14" s="64" customFormat="1" ht="17.100000000000001" customHeight="1" x14ac:dyDescent="0.2">
      <c r="A45" s="62">
        <v>42</v>
      </c>
      <c r="B45" s="63" t="s">
        <v>274</v>
      </c>
      <c r="C45" s="62">
        <v>74</v>
      </c>
      <c r="D45" s="62" t="s">
        <v>231</v>
      </c>
      <c r="E45" s="12">
        <v>50</v>
      </c>
      <c r="F45" s="62">
        <v>6</v>
      </c>
      <c r="G45" s="62">
        <v>720</v>
      </c>
      <c r="H45" s="1">
        <v>15</v>
      </c>
      <c r="I45" s="50">
        <v>0</v>
      </c>
      <c r="J45" s="54">
        <v>6.0000013887731578</v>
      </c>
      <c r="K45" s="62">
        <v>42</v>
      </c>
    </row>
    <row r="46" spans="1:14" s="64" customFormat="1" ht="17.100000000000001" customHeight="1" x14ac:dyDescent="0.2">
      <c r="A46" s="62">
        <v>43</v>
      </c>
      <c r="B46" s="63" t="s">
        <v>165</v>
      </c>
      <c r="C46" s="62">
        <v>83</v>
      </c>
      <c r="D46" s="62" t="s">
        <v>233</v>
      </c>
      <c r="E46" s="12">
        <v>87</v>
      </c>
      <c r="F46" s="62">
        <v>15</v>
      </c>
      <c r="G46" s="62">
        <v>706</v>
      </c>
      <c r="H46" s="1">
        <v>14</v>
      </c>
      <c r="I46" s="50">
        <v>11.333333333333334</v>
      </c>
      <c r="J46" s="54">
        <v>6.0000014161297175</v>
      </c>
      <c r="K46" s="62">
        <v>43</v>
      </c>
    </row>
    <row r="47" spans="1:14" s="65" customFormat="1" ht="17.100000000000001" customHeight="1" x14ac:dyDescent="0.2">
      <c r="A47" s="62">
        <v>44</v>
      </c>
      <c r="B47" s="63" t="s">
        <v>238</v>
      </c>
      <c r="C47" s="62">
        <v>7</v>
      </c>
      <c r="D47" s="62" t="s">
        <v>228</v>
      </c>
      <c r="E47" s="12">
        <v>4</v>
      </c>
      <c r="F47" s="62">
        <v>16</v>
      </c>
      <c r="G47" s="62">
        <v>681</v>
      </c>
      <c r="H47" s="1">
        <v>14</v>
      </c>
      <c r="I47" s="50">
        <v>3</v>
      </c>
      <c r="J47" s="54">
        <v>6.0000014680838571</v>
      </c>
      <c r="K47" s="62">
        <v>44</v>
      </c>
    </row>
    <row r="48" spans="1:14" s="64" customFormat="1" ht="17.100000000000001" customHeight="1" x14ac:dyDescent="0.2">
      <c r="A48" s="62">
        <v>45</v>
      </c>
      <c r="B48" s="63" t="s">
        <v>275</v>
      </c>
      <c r="C48" s="62">
        <v>70</v>
      </c>
      <c r="D48" s="62" t="s">
        <v>235</v>
      </c>
      <c r="E48" s="12">
        <v>116</v>
      </c>
      <c r="F48" s="62">
        <v>27</v>
      </c>
      <c r="G48" s="62">
        <v>596</v>
      </c>
      <c r="H48" s="1">
        <v>12</v>
      </c>
      <c r="I48" s="50">
        <v>6.666666666666667</v>
      </c>
      <c r="J48" s="54">
        <v>6.0000016770925919</v>
      </c>
      <c r="K48" s="62">
        <v>45</v>
      </c>
    </row>
    <row r="49" spans="1:14" s="64" customFormat="1" ht="17.100000000000001" customHeight="1" x14ac:dyDescent="0.2">
      <c r="A49" s="62">
        <v>46</v>
      </c>
      <c r="B49" s="63" t="s">
        <v>203</v>
      </c>
      <c r="C49" s="62">
        <v>25</v>
      </c>
      <c r="D49" s="62" t="s">
        <v>234</v>
      </c>
      <c r="E49" s="12">
        <v>93</v>
      </c>
      <c r="F49" s="62">
        <v>23</v>
      </c>
      <c r="G49" s="62">
        <v>566</v>
      </c>
      <c r="H49" s="1">
        <v>11</v>
      </c>
      <c r="I49" s="50">
        <v>12.666666666666666</v>
      </c>
      <c r="J49" s="54">
        <v>6.0000017660667924</v>
      </c>
      <c r="K49" s="62">
        <v>46</v>
      </c>
    </row>
    <row r="50" spans="1:14" s="65" customFormat="1" ht="17.100000000000001" customHeight="1" x14ac:dyDescent="0.2">
      <c r="A50" s="62">
        <v>47</v>
      </c>
      <c r="B50" s="63" t="s">
        <v>133</v>
      </c>
      <c r="C50" s="62">
        <v>1</v>
      </c>
      <c r="D50" s="62" t="s">
        <v>230</v>
      </c>
      <c r="E50" s="12">
        <v>38</v>
      </c>
      <c r="F50" s="62">
        <v>10</v>
      </c>
      <c r="G50" s="62">
        <v>535</v>
      </c>
      <c r="H50" s="1">
        <v>11</v>
      </c>
      <c r="I50" s="50">
        <v>2.3333333333333335</v>
      </c>
      <c r="J50" s="54">
        <v>6.0000018688095684</v>
      </c>
      <c r="K50" s="62">
        <v>47</v>
      </c>
    </row>
    <row r="51" spans="1:14" s="64" customFormat="1" ht="17.100000000000001" customHeight="1" x14ac:dyDescent="0.2">
      <c r="A51" s="62">
        <v>48</v>
      </c>
      <c r="B51" s="63" t="s">
        <v>216</v>
      </c>
      <c r="C51" s="62">
        <v>19</v>
      </c>
      <c r="D51" s="62" t="s">
        <v>229</v>
      </c>
      <c r="E51" s="12">
        <v>26</v>
      </c>
      <c r="F51" s="62">
        <v>5</v>
      </c>
      <c r="G51" s="62">
        <v>450</v>
      </c>
      <c r="H51" s="1">
        <v>9</v>
      </c>
      <c r="I51" s="50">
        <v>6</v>
      </c>
      <c r="J51" s="54">
        <v>6.0000022219753362</v>
      </c>
      <c r="K51" s="62">
        <v>48</v>
      </c>
    </row>
    <row r="52" spans="1:14" s="64" customFormat="1" ht="17.100000000000001" customHeight="1" x14ac:dyDescent="0.2">
      <c r="A52" s="62">
        <v>49</v>
      </c>
      <c r="B52" s="63" t="s">
        <v>155</v>
      </c>
      <c r="C52" s="62">
        <v>15</v>
      </c>
      <c r="D52" s="62" t="s">
        <v>232</v>
      </c>
      <c r="E52" s="12">
        <v>74</v>
      </c>
      <c r="F52" s="62">
        <v>15</v>
      </c>
      <c r="G52" s="62">
        <v>784</v>
      </c>
      <c r="H52" s="1">
        <v>16</v>
      </c>
      <c r="I52" s="50">
        <v>5.333333333333333</v>
      </c>
      <c r="J52" s="54">
        <v>7.0000012752662117</v>
      </c>
      <c r="K52" s="62">
        <v>49</v>
      </c>
    </row>
    <row r="53" spans="1:14" s="64" customFormat="1" ht="17.100000000000001" customHeight="1" x14ac:dyDescent="0.2">
      <c r="A53" s="62">
        <v>50</v>
      </c>
      <c r="B53" s="63" t="s">
        <v>169</v>
      </c>
      <c r="C53" s="62">
        <v>61</v>
      </c>
      <c r="D53" s="62" t="s">
        <v>231</v>
      </c>
      <c r="E53" s="12">
        <v>46</v>
      </c>
      <c r="F53" s="62">
        <v>5</v>
      </c>
      <c r="G53" s="62">
        <v>626</v>
      </c>
      <c r="H53" s="1">
        <v>13</v>
      </c>
      <c r="I53" s="50">
        <v>0.66666666666666663</v>
      </c>
      <c r="J53" s="54">
        <v>7.0000015973165084</v>
      </c>
      <c r="K53" s="62">
        <v>50</v>
      </c>
    </row>
    <row r="54" spans="1:14" s="64" customFormat="1" ht="17.100000000000001" customHeight="1" x14ac:dyDescent="0.2">
      <c r="A54" s="62">
        <v>51</v>
      </c>
      <c r="B54" s="63" t="s">
        <v>152</v>
      </c>
      <c r="C54" s="62">
        <v>119</v>
      </c>
      <c r="D54" s="62" t="s">
        <v>233</v>
      </c>
      <c r="E54" s="12">
        <v>90</v>
      </c>
      <c r="F54" s="62">
        <v>22</v>
      </c>
      <c r="G54" s="62">
        <v>592</v>
      </c>
      <c r="H54" s="1">
        <v>12</v>
      </c>
      <c r="I54" s="50">
        <v>5.333333333333333</v>
      </c>
      <c r="J54" s="54">
        <v>7.0000016885616834</v>
      </c>
      <c r="K54" s="62">
        <v>51</v>
      </c>
    </row>
    <row r="55" spans="1:14" s="64" customFormat="1" ht="17.100000000000001" customHeight="1" x14ac:dyDescent="0.2">
      <c r="A55" s="62">
        <v>52</v>
      </c>
      <c r="B55" s="63" t="s">
        <v>217</v>
      </c>
      <c r="C55" s="62">
        <v>93</v>
      </c>
      <c r="D55" s="62" t="s">
        <v>228</v>
      </c>
      <c r="E55" s="12">
        <v>9</v>
      </c>
      <c r="F55" s="62">
        <v>9</v>
      </c>
      <c r="G55" s="62">
        <v>546</v>
      </c>
      <c r="H55" s="1">
        <v>11</v>
      </c>
      <c r="I55" s="50">
        <v>6</v>
      </c>
      <c r="J55" s="54">
        <v>7.0000018311999854</v>
      </c>
      <c r="K55" s="62">
        <v>52</v>
      </c>
    </row>
    <row r="56" spans="1:14" s="64" customFormat="1" ht="17.100000000000001" customHeight="1" x14ac:dyDescent="0.2">
      <c r="A56" s="62">
        <v>53</v>
      </c>
      <c r="B56" s="63" t="s">
        <v>134</v>
      </c>
      <c r="C56" s="62">
        <v>78</v>
      </c>
      <c r="D56" s="62" t="s">
        <v>235</v>
      </c>
      <c r="E56" s="12">
        <v>111</v>
      </c>
      <c r="F56" s="62">
        <v>26</v>
      </c>
      <c r="G56" s="62">
        <v>534</v>
      </c>
      <c r="H56" s="1">
        <v>11</v>
      </c>
      <c r="I56" s="50">
        <v>2</v>
      </c>
      <c r="J56" s="54">
        <v>7.0000018717478385</v>
      </c>
      <c r="K56" s="62">
        <v>53</v>
      </c>
    </row>
    <row r="57" spans="1:14" s="65" customFormat="1" ht="17.100000000000001" customHeight="1" x14ac:dyDescent="0.2">
      <c r="A57" s="62">
        <v>54</v>
      </c>
      <c r="B57" s="63" t="s">
        <v>210</v>
      </c>
      <c r="C57" s="62">
        <v>88</v>
      </c>
      <c r="D57" s="62" t="s">
        <v>230</v>
      </c>
      <c r="E57" s="12">
        <v>36</v>
      </c>
      <c r="F57" s="62">
        <v>19</v>
      </c>
      <c r="G57" s="62">
        <v>486</v>
      </c>
      <c r="H57" s="1">
        <v>10</v>
      </c>
      <c r="I57" s="50">
        <v>2</v>
      </c>
      <c r="J57" s="54">
        <v>7.0000020568090662</v>
      </c>
      <c r="K57" s="62">
        <v>54</v>
      </c>
      <c r="L57" s="64"/>
      <c r="M57" s="64"/>
      <c r="N57" s="64"/>
    </row>
    <row r="58" spans="1:14" s="64" customFormat="1" ht="17.100000000000001" customHeight="1" x14ac:dyDescent="0.2">
      <c r="A58" s="62">
        <v>55</v>
      </c>
      <c r="B58" s="63" t="s">
        <v>168</v>
      </c>
      <c r="C58" s="62">
        <v>108</v>
      </c>
      <c r="D58" s="62" t="s">
        <v>234</v>
      </c>
      <c r="E58" s="12">
        <v>101</v>
      </c>
      <c r="F58" s="62">
        <v>18</v>
      </c>
      <c r="G58" s="62">
        <v>463</v>
      </c>
      <c r="H58" s="1">
        <v>9</v>
      </c>
      <c r="I58" s="50">
        <v>10.333333333333334</v>
      </c>
      <c r="J58" s="54">
        <v>7.0000021589878667</v>
      </c>
      <c r="K58" s="62">
        <v>55</v>
      </c>
      <c r="L58" s="65"/>
      <c r="M58" s="65"/>
      <c r="N58" s="65"/>
    </row>
    <row r="59" spans="1:14" s="64" customFormat="1" ht="17.100000000000001" customHeight="1" x14ac:dyDescent="0.2">
      <c r="A59" s="62">
        <v>56</v>
      </c>
      <c r="B59" s="63" t="s">
        <v>151</v>
      </c>
      <c r="C59" s="62">
        <v>12</v>
      </c>
      <c r="D59" s="62" t="s">
        <v>229</v>
      </c>
      <c r="E59" s="12">
        <v>20</v>
      </c>
      <c r="F59" s="62">
        <v>8</v>
      </c>
      <c r="G59" s="62">
        <v>377</v>
      </c>
      <c r="H59" s="1">
        <v>7</v>
      </c>
      <c r="I59" s="50">
        <v>13.666666666666666</v>
      </c>
      <c r="J59" s="54">
        <v>7.0000026519571446</v>
      </c>
      <c r="K59" s="62">
        <v>56</v>
      </c>
    </row>
    <row r="60" spans="1:14" s="64" customFormat="1" ht="17.100000000000001" customHeight="1" x14ac:dyDescent="0.2">
      <c r="A60" s="62">
        <v>57</v>
      </c>
      <c r="B60" s="63" t="s">
        <v>202</v>
      </c>
      <c r="C60" s="62">
        <v>60</v>
      </c>
      <c r="D60" s="62" t="s">
        <v>232</v>
      </c>
      <c r="E60" s="12">
        <v>65</v>
      </c>
      <c r="F60" s="62">
        <v>16</v>
      </c>
      <c r="G60" s="62">
        <v>660</v>
      </c>
      <c r="H60" s="1">
        <v>13</v>
      </c>
      <c r="I60" s="50">
        <v>12</v>
      </c>
      <c r="J60" s="54">
        <v>8.0000015147842944</v>
      </c>
      <c r="K60" s="62">
        <v>57</v>
      </c>
    </row>
    <row r="61" spans="1:14" s="65" customFormat="1" ht="17.100000000000001" customHeight="1" x14ac:dyDescent="0.2">
      <c r="A61" s="62">
        <v>58</v>
      </c>
      <c r="B61" s="63" t="s">
        <v>302</v>
      </c>
      <c r="C61" s="62">
        <v>40</v>
      </c>
      <c r="D61" s="62" t="s">
        <v>231</v>
      </c>
      <c r="E61" s="12">
        <v>52</v>
      </c>
      <c r="F61" s="62">
        <v>9</v>
      </c>
      <c r="G61" s="62">
        <v>625</v>
      </c>
      <c r="H61" s="1">
        <v>13</v>
      </c>
      <c r="I61" s="50">
        <v>0.33333333333333331</v>
      </c>
      <c r="J61" s="54">
        <v>8.0000015997696323</v>
      </c>
      <c r="K61" s="62">
        <v>58</v>
      </c>
    </row>
    <row r="62" spans="1:14" s="64" customFormat="1" ht="17.100000000000001" customHeight="1" x14ac:dyDescent="0.2">
      <c r="A62" s="62">
        <v>59</v>
      </c>
      <c r="B62" s="63" t="s">
        <v>299</v>
      </c>
      <c r="C62" s="62">
        <v>109</v>
      </c>
      <c r="D62" s="62" t="s">
        <v>233</v>
      </c>
      <c r="E62" s="12">
        <v>86</v>
      </c>
      <c r="F62" s="62">
        <v>21</v>
      </c>
      <c r="G62" s="62">
        <v>563</v>
      </c>
      <c r="H62" s="1">
        <v>11</v>
      </c>
      <c r="I62" s="50">
        <v>11.666666666666666</v>
      </c>
      <c r="J62" s="54">
        <v>8.0000017755366564</v>
      </c>
      <c r="K62" s="62">
        <v>59</v>
      </c>
    </row>
    <row r="63" spans="1:14" s="64" customFormat="1" ht="17.100000000000001" customHeight="1" x14ac:dyDescent="0.2">
      <c r="A63" s="62">
        <v>60</v>
      </c>
      <c r="B63" s="63" t="s">
        <v>272</v>
      </c>
      <c r="C63" s="62">
        <v>29</v>
      </c>
      <c r="D63" s="62" t="s">
        <v>235</v>
      </c>
      <c r="E63" s="12">
        <v>118</v>
      </c>
      <c r="F63" s="62">
        <v>17</v>
      </c>
      <c r="G63" s="62">
        <v>480</v>
      </c>
      <c r="H63" s="1">
        <v>10</v>
      </c>
      <c r="I63" s="50">
        <v>0</v>
      </c>
      <c r="J63" s="54">
        <v>8.0000020825957474</v>
      </c>
      <c r="K63" s="62">
        <v>60</v>
      </c>
    </row>
    <row r="64" spans="1:14" s="64" customFormat="1" ht="17.100000000000001" customHeight="1" x14ac:dyDescent="0.2">
      <c r="A64" s="62">
        <v>61</v>
      </c>
      <c r="B64" s="63" t="s">
        <v>214</v>
      </c>
      <c r="C64" s="62">
        <v>23</v>
      </c>
      <c r="D64" s="62" t="s">
        <v>230</v>
      </c>
      <c r="E64" s="12">
        <v>41</v>
      </c>
      <c r="F64" s="62">
        <v>21</v>
      </c>
      <c r="G64" s="62">
        <v>465</v>
      </c>
      <c r="H64" s="1">
        <v>9</v>
      </c>
      <c r="I64" s="50">
        <v>11</v>
      </c>
      <c r="J64" s="54">
        <v>8.0000021495668623</v>
      </c>
      <c r="K64" s="62">
        <v>61</v>
      </c>
    </row>
    <row r="65" spans="1:14" s="65" customFormat="1" ht="17.100000000000001" customHeight="1" x14ac:dyDescent="0.2">
      <c r="A65" s="62">
        <v>62</v>
      </c>
      <c r="B65" s="63" t="s">
        <v>209</v>
      </c>
      <c r="C65" s="62">
        <v>59</v>
      </c>
      <c r="D65" s="62" t="s">
        <v>228</v>
      </c>
      <c r="E65" s="12">
        <v>5</v>
      </c>
      <c r="F65" s="62">
        <v>12</v>
      </c>
      <c r="G65" s="62">
        <v>443</v>
      </c>
      <c r="H65" s="1">
        <v>9</v>
      </c>
      <c r="I65" s="50">
        <v>3.6666666666666665</v>
      </c>
      <c r="J65" s="54">
        <v>8.0000022567250415</v>
      </c>
      <c r="K65" s="62">
        <v>62</v>
      </c>
      <c r="L65" s="64"/>
      <c r="M65" s="64"/>
      <c r="N65" s="64"/>
    </row>
    <row r="66" spans="1:14" s="65" customFormat="1" ht="17.100000000000001" customHeight="1" x14ac:dyDescent="0.2">
      <c r="A66" s="62">
        <v>63</v>
      </c>
      <c r="B66" s="63" t="s">
        <v>178</v>
      </c>
      <c r="C66" s="62">
        <v>107</v>
      </c>
      <c r="D66" s="62" t="s">
        <v>229</v>
      </c>
      <c r="E66" s="12">
        <v>29</v>
      </c>
      <c r="F66" s="62">
        <v>12</v>
      </c>
      <c r="G66" s="62">
        <v>372</v>
      </c>
      <c r="H66" s="1">
        <v>7</v>
      </c>
      <c r="I66" s="50">
        <v>12</v>
      </c>
      <c r="J66" s="54">
        <v>8.0000026873051695</v>
      </c>
      <c r="K66" s="62">
        <v>63</v>
      </c>
    </row>
    <row r="67" spans="1:14" s="65" customFormat="1" ht="17.100000000000001" customHeight="1" x14ac:dyDescent="0.2">
      <c r="A67" s="62">
        <v>64</v>
      </c>
      <c r="B67" s="63" t="s">
        <v>159</v>
      </c>
      <c r="C67" s="62">
        <v>42</v>
      </c>
      <c r="D67" s="62" t="s">
        <v>234</v>
      </c>
      <c r="E67" s="12">
        <v>103</v>
      </c>
      <c r="F67" s="62">
        <v>16</v>
      </c>
      <c r="G67" s="62">
        <v>310</v>
      </c>
      <c r="H67" s="1">
        <v>6</v>
      </c>
      <c r="I67" s="50">
        <v>7.333333333333333</v>
      </c>
      <c r="J67" s="54">
        <v>8.0000032241423789</v>
      </c>
      <c r="K67" s="62">
        <v>64</v>
      </c>
      <c r="L67" s="64"/>
      <c r="M67" s="64"/>
      <c r="N67" s="64"/>
    </row>
    <row r="68" spans="1:14" s="65" customFormat="1" ht="17.100000000000001" customHeight="1" x14ac:dyDescent="0.2">
      <c r="A68" s="62">
        <v>65</v>
      </c>
      <c r="B68" s="63" t="s">
        <v>285</v>
      </c>
      <c r="C68" s="62">
        <v>110</v>
      </c>
      <c r="D68" s="62" t="s">
        <v>232</v>
      </c>
      <c r="E68" s="12">
        <v>66</v>
      </c>
      <c r="F68" s="62">
        <v>20</v>
      </c>
      <c r="G68" s="62">
        <v>574</v>
      </c>
      <c r="H68" s="1">
        <v>11</v>
      </c>
      <c r="I68" s="50">
        <v>15.333333333333334</v>
      </c>
      <c r="J68" s="54">
        <v>9.000001741553465</v>
      </c>
      <c r="K68" s="62">
        <v>65</v>
      </c>
      <c r="L68" s="64"/>
      <c r="M68" s="64"/>
      <c r="N68" s="64"/>
    </row>
    <row r="69" spans="1:14" s="65" customFormat="1" ht="17.100000000000001" customHeight="1" x14ac:dyDescent="0.2">
      <c r="A69" s="62">
        <v>66</v>
      </c>
      <c r="B69" s="63" t="s">
        <v>284</v>
      </c>
      <c r="C69" s="62">
        <v>77</v>
      </c>
      <c r="D69" s="62" t="s">
        <v>231</v>
      </c>
      <c r="E69" s="12">
        <v>57</v>
      </c>
      <c r="F69" s="62">
        <v>9</v>
      </c>
      <c r="G69" s="62">
        <v>574</v>
      </c>
      <c r="H69" s="1">
        <v>11</v>
      </c>
      <c r="I69" s="50">
        <v>15.333333333333334</v>
      </c>
      <c r="J69" s="54">
        <v>9.0000017418871607</v>
      </c>
      <c r="K69" s="62">
        <v>66</v>
      </c>
      <c r="L69" s="64"/>
      <c r="M69" s="64"/>
      <c r="N69" s="64"/>
    </row>
    <row r="70" spans="1:14" s="65" customFormat="1" ht="17.100000000000001" customHeight="1" x14ac:dyDescent="0.2">
      <c r="A70" s="62">
        <v>67</v>
      </c>
      <c r="B70" s="63" t="s">
        <v>176</v>
      </c>
      <c r="C70" s="62">
        <v>105</v>
      </c>
      <c r="D70" s="62" t="s">
        <v>233</v>
      </c>
      <c r="E70" s="12">
        <v>84</v>
      </c>
      <c r="F70" s="62">
        <v>25</v>
      </c>
      <c r="G70" s="62">
        <v>556</v>
      </c>
      <c r="H70" s="1">
        <v>11</v>
      </c>
      <c r="I70" s="50">
        <v>9.3333333333333339</v>
      </c>
      <c r="J70" s="54">
        <v>9.0000017977528088</v>
      </c>
      <c r="K70" s="62">
        <v>67</v>
      </c>
      <c r="L70" s="64"/>
      <c r="M70" s="64"/>
      <c r="N70" s="64"/>
    </row>
    <row r="71" spans="1:14" s="65" customFormat="1" ht="17.100000000000001" customHeight="1" x14ac:dyDescent="0.2">
      <c r="A71" s="62">
        <v>68</v>
      </c>
      <c r="B71" s="63" t="s">
        <v>104</v>
      </c>
      <c r="C71" s="62">
        <v>80</v>
      </c>
      <c r="D71" s="62" t="s">
        <v>228</v>
      </c>
      <c r="E71" s="12">
        <v>13</v>
      </c>
      <c r="F71" s="62">
        <v>22</v>
      </c>
      <c r="G71" s="62">
        <v>438</v>
      </c>
      <c r="H71" s="1">
        <v>9</v>
      </c>
      <c r="I71" s="50">
        <v>2</v>
      </c>
      <c r="J71" s="54">
        <v>9.0000022819588334</v>
      </c>
      <c r="K71" s="62">
        <v>68</v>
      </c>
      <c r="L71" s="64"/>
      <c r="M71" s="64"/>
      <c r="N71" s="64"/>
    </row>
    <row r="72" spans="1:14" s="65" customFormat="1" ht="17.100000000000001" customHeight="1" x14ac:dyDescent="0.2">
      <c r="A72" s="62">
        <v>69</v>
      </c>
      <c r="B72" s="63" t="s">
        <v>239</v>
      </c>
      <c r="C72" s="62">
        <v>102</v>
      </c>
      <c r="D72" s="62" t="s">
        <v>230</v>
      </c>
      <c r="E72" s="12">
        <v>31</v>
      </c>
      <c r="F72" s="62">
        <v>12</v>
      </c>
      <c r="G72" s="62">
        <v>429</v>
      </c>
      <c r="H72" s="1">
        <v>8</v>
      </c>
      <c r="I72" s="50">
        <v>15</v>
      </c>
      <c r="J72" s="54">
        <v>9.000002330350485</v>
      </c>
      <c r="K72" s="62">
        <v>69</v>
      </c>
      <c r="L72" s="64"/>
      <c r="M72" s="64"/>
      <c r="N72" s="64"/>
    </row>
    <row r="73" spans="1:14" s="65" customFormat="1" ht="17.100000000000001" customHeight="1" x14ac:dyDescent="0.2">
      <c r="A73" s="62">
        <v>70</v>
      </c>
      <c r="B73" s="63" t="s">
        <v>278</v>
      </c>
      <c r="C73" s="62">
        <v>82</v>
      </c>
      <c r="D73" s="62" t="s">
        <v>235</v>
      </c>
      <c r="E73" s="12">
        <v>114</v>
      </c>
      <c r="F73" s="62">
        <v>24</v>
      </c>
      <c r="G73" s="62">
        <v>378</v>
      </c>
      <c r="H73" s="1">
        <v>7</v>
      </c>
      <c r="I73" s="50">
        <v>14</v>
      </c>
      <c r="J73" s="54">
        <v>9.0000026438240273</v>
      </c>
      <c r="K73" s="62">
        <v>70</v>
      </c>
    </row>
    <row r="74" spans="1:14" s="65" customFormat="1" ht="17.100000000000001" customHeight="1" x14ac:dyDescent="0.2">
      <c r="A74" s="62">
        <v>71</v>
      </c>
      <c r="B74" s="63" t="s">
        <v>279</v>
      </c>
      <c r="C74" s="62">
        <v>101</v>
      </c>
      <c r="D74" s="62" t="s">
        <v>229</v>
      </c>
      <c r="E74" s="12">
        <v>28</v>
      </c>
      <c r="F74" s="62">
        <v>11</v>
      </c>
      <c r="G74" s="62">
        <v>334</v>
      </c>
      <c r="H74" s="1">
        <v>6</v>
      </c>
      <c r="I74" s="50">
        <v>15.333333333333334</v>
      </c>
      <c r="J74" s="54">
        <v>9.0000029930262482</v>
      </c>
      <c r="K74" s="62">
        <v>71</v>
      </c>
    </row>
    <row r="75" spans="1:14" s="65" customFormat="1" ht="17.100000000000001" customHeight="1" x14ac:dyDescent="0.2">
      <c r="A75" s="62">
        <v>72</v>
      </c>
      <c r="B75" s="63" t="s">
        <v>95</v>
      </c>
      <c r="C75" s="62">
        <v>54</v>
      </c>
      <c r="D75" s="62" t="s">
        <v>234</v>
      </c>
      <c r="E75" s="12">
        <v>91</v>
      </c>
      <c r="F75" s="62">
        <v>7</v>
      </c>
      <c r="G75" s="62">
        <v>301</v>
      </c>
      <c r="H75" s="1">
        <v>6</v>
      </c>
      <c r="I75" s="50">
        <v>4.333333333333333</v>
      </c>
      <c r="J75" s="54">
        <v>9.0000033214866981</v>
      </c>
      <c r="K75" s="62">
        <v>72</v>
      </c>
    </row>
    <row r="76" spans="1:14" s="65" customFormat="1" ht="17.100000000000001" customHeight="1" x14ac:dyDescent="0.2">
      <c r="A76" s="62">
        <v>73</v>
      </c>
      <c r="B76" s="63" t="s">
        <v>200</v>
      </c>
      <c r="C76" s="62">
        <v>24</v>
      </c>
      <c r="D76" s="62" t="s">
        <v>231</v>
      </c>
      <c r="E76" s="12">
        <v>48</v>
      </c>
      <c r="F76" s="62">
        <v>6</v>
      </c>
      <c r="G76" s="62">
        <v>460</v>
      </c>
      <c r="H76" s="1">
        <v>9</v>
      </c>
      <c r="I76" s="50">
        <v>9.3333333333333339</v>
      </c>
      <c r="J76" s="54">
        <v>10.000002173629527</v>
      </c>
      <c r="K76" s="62">
        <v>73</v>
      </c>
    </row>
    <row r="77" spans="1:14" s="65" customFormat="1" ht="17.100000000000001" customHeight="1" x14ac:dyDescent="0.2">
      <c r="A77" s="62">
        <v>74</v>
      </c>
      <c r="B77" s="63" t="s">
        <v>287</v>
      </c>
      <c r="C77" s="62">
        <v>86</v>
      </c>
      <c r="D77" s="62" t="s">
        <v>232</v>
      </c>
      <c r="E77" s="12">
        <v>64</v>
      </c>
      <c r="F77" s="62">
        <v>20</v>
      </c>
      <c r="G77" s="62">
        <v>458</v>
      </c>
      <c r="H77" s="1">
        <v>9</v>
      </c>
      <c r="I77" s="50">
        <v>8.6666666666666661</v>
      </c>
      <c r="J77" s="54">
        <v>10.000002182453077</v>
      </c>
      <c r="K77" s="62">
        <v>74</v>
      </c>
    </row>
    <row r="78" spans="1:14" s="65" customFormat="1" ht="17.100000000000001" customHeight="1" x14ac:dyDescent="0.2">
      <c r="A78" s="62">
        <v>75</v>
      </c>
      <c r="B78" s="63" t="s">
        <v>167</v>
      </c>
      <c r="C78" s="62">
        <v>112</v>
      </c>
      <c r="D78" s="62" t="s">
        <v>230</v>
      </c>
      <c r="E78" s="12">
        <v>33</v>
      </c>
      <c r="F78" s="62">
        <v>10</v>
      </c>
      <c r="G78" s="62">
        <v>399</v>
      </c>
      <c r="H78" s="1">
        <v>8</v>
      </c>
      <c r="I78" s="50">
        <v>5</v>
      </c>
      <c r="J78" s="54">
        <v>10.000002505637685</v>
      </c>
      <c r="K78" s="62">
        <v>75</v>
      </c>
    </row>
    <row r="79" spans="1:14" s="65" customFormat="1" ht="17.100000000000001" customHeight="1" x14ac:dyDescent="0.2">
      <c r="A79" s="62">
        <v>76</v>
      </c>
      <c r="B79" s="63" t="s">
        <v>304</v>
      </c>
      <c r="C79" s="62">
        <v>47</v>
      </c>
      <c r="D79" s="62" t="s">
        <v>228</v>
      </c>
      <c r="E79" s="12">
        <v>6</v>
      </c>
      <c r="F79" s="62">
        <v>19</v>
      </c>
      <c r="G79" s="62">
        <v>398</v>
      </c>
      <c r="H79" s="1">
        <v>8</v>
      </c>
      <c r="I79" s="50">
        <v>4.666666666666667</v>
      </c>
      <c r="J79" s="54">
        <v>10.000002511363922</v>
      </c>
      <c r="K79" s="62">
        <v>76</v>
      </c>
    </row>
    <row r="80" spans="1:14" s="65" customFormat="1" ht="17.100000000000001" customHeight="1" x14ac:dyDescent="0.2">
      <c r="A80" s="62">
        <v>77</v>
      </c>
      <c r="B80" s="63" t="s">
        <v>150</v>
      </c>
      <c r="C80" s="62">
        <v>26</v>
      </c>
      <c r="D80" s="62" t="s">
        <v>233</v>
      </c>
      <c r="E80" s="12">
        <v>76</v>
      </c>
      <c r="F80" s="62">
        <v>8</v>
      </c>
      <c r="G80" s="62">
        <v>378</v>
      </c>
      <c r="H80" s="1">
        <v>7</v>
      </c>
      <c r="I80" s="50">
        <v>14</v>
      </c>
      <c r="J80" s="54">
        <v>10.000002644942869</v>
      </c>
      <c r="K80" s="62">
        <v>77</v>
      </c>
    </row>
    <row r="81" spans="1:11" s="65" customFormat="1" ht="17.100000000000001" customHeight="1" x14ac:dyDescent="0.2">
      <c r="A81" s="62">
        <v>78</v>
      </c>
      <c r="B81" s="63" t="s">
        <v>105</v>
      </c>
      <c r="C81" s="62">
        <v>21</v>
      </c>
      <c r="D81" s="62" t="s">
        <v>229</v>
      </c>
      <c r="E81" s="12">
        <v>25</v>
      </c>
      <c r="F81" s="62">
        <v>12</v>
      </c>
      <c r="G81" s="62">
        <v>331</v>
      </c>
      <c r="H81" s="1">
        <v>6</v>
      </c>
      <c r="I81" s="50">
        <v>14.333333333333334</v>
      </c>
      <c r="J81" s="54">
        <v>10.000003020053153</v>
      </c>
      <c r="K81" s="62">
        <v>78</v>
      </c>
    </row>
    <row r="82" spans="1:11" s="65" customFormat="1" ht="17.100000000000001" customHeight="1" x14ac:dyDescent="0.2">
      <c r="A82" s="62">
        <v>79</v>
      </c>
      <c r="B82" s="63" t="s">
        <v>237</v>
      </c>
      <c r="C82" s="62">
        <v>9</v>
      </c>
      <c r="D82" s="62" t="s">
        <v>235</v>
      </c>
      <c r="E82" s="12">
        <v>108</v>
      </c>
      <c r="F82" s="62">
        <v>17</v>
      </c>
      <c r="G82" s="62">
        <v>314</v>
      </c>
      <c r="H82" s="1">
        <v>6</v>
      </c>
      <c r="I82" s="50">
        <v>8.6666666666666661</v>
      </c>
      <c r="J82" s="54">
        <v>10.000003182990101</v>
      </c>
      <c r="K82" s="62">
        <v>79</v>
      </c>
    </row>
    <row r="83" spans="1:11" s="65" customFormat="1" ht="17.100000000000001" customHeight="1" x14ac:dyDescent="0.2">
      <c r="A83" s="62">
        <v>80</v>
      </c>
      <c r="B83" s="63" t="s">
        <v>102</v>
      </c>
      <c r="C83" s="62">
        <v>69</v>
      </c>
      <c r="D83" s="62" t="s">
        <v>234</v>
      </c>
      <c r="E83" s="12">
        <v>99</v>
      </c>
      <c r="F83" s="62">
        <v>19</v>
      </c>
      <c r="G83" s="62">
        <v>287</v>
      </c>
      <c r="H83" s="1">
        <v>5</v>
      </c>
      <c r="I83" s="50">
        <v>15.666666666666666</v>
      </c>
      <c r="J83" s="54">
        <v>10.000003482015391</v>
      </c>
      <c r="K83" s="62">
        <v>80</v>
      </c>
    </row>
    <row r="84" spans="1:11" s="65" customFormat="1" ht="17.100000000000001" customHeight="1" x14ac:dyDescent="0.2">
      <c r="A84" s="62">
        <v>81</v>
      </c>
      <c r="B84" s="63" t="s">
        <v>101</v>
      </c>
      <c r="C84" s="62">
        <v>5</v>
      </c>
      <c r="D84" s="62" t="s">
        <v>231</v>
      </c>
      <c r="E84" s="12">
        <v>49</v>
      </c>
      <c r="F84" s="62">
        <v>7</v>
      </c>
      <c r="G84" s="62">
        <v>423</v>
      </c>
      <c r="H84" s="1">
        <v>8</v>
      </c>
      <c r="I84" s="50">
        <v>13</v>
      </c>
      <c r="J84" s="54">
        <v>11.000002363675042</v>
      </c>
      <c r="K84" s="62">
        <v>81</v>
      </c>
    </row>
    <row r="85" spans="1:11" s="65" customFormat="1" ht="17.100000000000001" customHeight="1" x14ac:dyDescent="0.2">
      <c r="A85" s="62">
        <v>82</v>
      </c>
      <c r="B85" s="63" t="s">
        <v>277</v>
      </c>
      <c r="C85" s="62">
        <v>33</v>
      </c>
      <c r="D85" s="62" t="s">
        <v>230</v>
      </c>
      <c r="E85" s="12">
        <v>34</v>
      </c>
      <c r="F85" s="62">
        <v>7</v>
      </c>
      <c r="G85" s="62">
        <v>383</v>
      </c>
      <c r="H85" s="1">
        <v>7</v>
      </c>
      <c r="I85" s="50">
        <v>15.666666666666666</v>
      </c>
      <c r="J85" s="54">
        <v>11.000002610488945</v>
      </c>
      <c r="K85" s="62">
        <v>82</v>
      </c>
    </row>
    <row r="86" spans="1:11" s="65" customFormat="1" ht="17.100000000000001" customHeight="1" x14ac:dyDescent="0.2">
      <c r="A86" s="62">
        <v>83</v>
      </c>
      <c r="B86" s="63" t="s">
        <v>100</v>
      </c>
      <c r="C86" s="62">
        <v>34</v>
      </c>
      <c r="D86" s="62" t="s">
        <v>233</v>
      </c>
      <c r="E86" s="12">
        <v>79</v>
      </c>
      <c r="F86" s="62">
        <v>19</v>
      </c>
      <c r="G86" s="62">
        <v>341</v>
      </c>
      <c r="H86" s="1">
        <v>7</v>
      </c>
      <c r="I86" s="50">
        <v>1.6666666666666667</v>
      </c>
      <c r="J86" s="54">
        <v>11.000002930918257</v>
      </c>
      <c r="K86" s="62">
        <v>83</v>
      </c>
    </row>
    <row r="87" spans="1:11" s="65" customFormat="1" ht="17.100000000000001" customHeight="1" x14ac:dyDescent="0.2">
      <c r="A87" s="62">
        <v>84</v>
      </c>
      <c r="B87" s="63" t="s">
        <v>156</v>
      </c>
      <c r="C87" s="62">
        <v>41</v>
      </c>
      <c r="D87" s="62" t="s">
        <v>229</v>
      </c>
      <c r="E87" s="12">
        <v>24</v>
      </c>
      <c r="F87" s="62">
        <v>15</v>
      </c>
      <c r="G87" s="62">
        <v>329</v>
      </c>
      <c r="H87" s="1">
        <v>6</v>
      </c>
      <c r="I87" s="50">
        <v>13.666666666666666</v>
      </c>
      <c r="J87" s="54">
        <v>11.000003038128513</v>
      </c>
      <c r="K87" s="62">
        <v>84</v>
      </c>
    </row>
    <row r="88" spans="1:11" s="65" customFormat="1" ht="17.100000000000001" customHeight="1" x14ac:dyDescent="0.2">
      <c r="A88" s="62">
        <v>85</v>
      </c>
      <c r="B88" s="63" t="s">
        <v>187</v>
      </c>
      <c r="C88" s="62">
        <v>81</v>
      </c>
      <c r="D88" s="62" t="s">
        <v>228</v>
      </c>
      <c r="E88" s="12">
        <v>14</v>
      </c>
      <c r="F88" s="62">
        <v>8</v>
      </c>
      <c r="G88" s="62">
        <v>316</v>
      </c>
      <c r="H88" s="1">
        <v>6</v>
      </c>
      <c r="I88" s="50">
        <v>9.3333333333333339</v>
      </c>
      <c r="J88" s="54">
        <v>11.000003163756011</v>
      </c>
      <c r="K88" s="62">
        <v>85</v>
      </c>
    </row>
    <row r="89" spans="1:11" s="65" customFormat="1" ht="17.100000000000001" customHeight="1" x14ac:dyDescent="0.2">
      <c r="A89" s="62">
        <v>86</v>
      </c>
      <c r="B89" s="63" t="s">
        <v>286</v>
      </c>
      <c r="C89" s="62">
        <v>44</v>
      </c>
      <c r="D89" s="62" t="s">
        <v>232</v>
      </c>
      <c r="E89" s="12">
        <v>61</v>
      </c>
      <c r="F89" s="62">
        <v>8</v>
      </c>
      <c r="G89" s="62">
        <v>295</v>
      </c>
      <c r="H89" s="1">
        <v>6</v>
      </c>
      <c r="I89" s="50">
        <v>2.3333333333333335</v>
      </c>
      <c r="J89" s="54">
        <v>11.000003388911482</v>
      </c>
      <c r="K89" s="62">
        <v>86</v>
      </c>
    </row>
    <row r="90" spans="1:11" s="65" customFormat="1" ht="17.100000000000001" customHeight="1" x14ac:dyDescent="0.2">
      <c r="A90" s="62">
        <v>87</v>
      </c>
      <c r="B90" s="63" t="s">
        <v>212</v>
      </c>
      <c r="C90" s="62">
        <v>8</v>
      </c>
      <c r="D90" s="62" t="s">
        <v>234</v>
      </c>
      <c r="E90" s="12">
        <v>98</v>
      </c>
      <c r="F90" s="62">
        <v>18</v>
      </c>
      <c r="G90" s="62">
        <v>250</v>
      </c>
      <c r="H90" s="1">
        <v>5</v>
      </c>
      <c r="I90" s="50">
        <v>3.3333333333333335</v>
      </c>
      <c r="J90" s="54">
        <v>11.000003997122072</v>
      </c>
      <c r="K90" s="62">
        <v>87</v>
      </c>
    </row>
    <row r="91" spans="1:11" s="65" customFormat="1" ht="17.100000000000001" customHeight="1" x14ac:dyDescent="0.2">
      <c r="A91" s="62">
        <v>88</v>
      </c>
      <c r="B91" s="63" t="s">
        <v>149</v>
      </c>
      <c r="C91" s="62">
        <v>118</v>
      </c>
      <c r="D91" s="62" t="s">
        <v>235</v>
      </c>
      <c r="E91" s="12">
        <v>120</v>
      </c>
      <c r="F91" s="62">
        <v>16</v>
      </c>
      <c r="G91" s="62">
        <v>248</v>
      </c>
      <c r="H91" s="1">
        <v>5</v>
      </c>
      <c r="I91" s="50">
        <v>2.6666666666666665</v>
      </c>
      <c r="J91" s="54">
        <v>11.000004029658285</v>
      </c>
      <c r="K91" s="62">
        <v>88</v>
      </c>
    </row>
    <row r="92" spans="1:11" s="65" customFormat="1" ht="17.100000000000001" customHeight="1" x14ac:dyDescent="0.2">
      <c r="A92" s="62">
        <v>89</v>
      </c>
      <c r="B92" s="63" t="s">
        <v>288</v>
      </c>
      <c r="C92" s="62">
        <v>48</v>
      </c>
      <c r="D92" s="62" t="s">
        <v>230</v>
      </c>
      <c r="E92" s="12">
        <v>44</v>
      </c>
      <c r="F92" s="62">
        <v>5</v>
      </c>
      <c r="G92" s="62">
        <v>359</v>
      </c>
      <c r="H92" s="1">
        <v>7</v>
      </c>
      <c r="I92" s="50">
        <v>7.666666666666667</v>
      </c>
      <c r="J92" s="54">
        <v>12.000002785127419</v>
      </c>
      <c r="K92" s="62">
        <v>89</v>
      </c>
    </row>
    <row r="93" spans="1:11" s="65" customFormat="1" ht="17.100000000000001" customHeight="1" x14ac:dyDescent="0.2">
      <c r="A93" s="62">
        <v>90</v>
      </c>
      <c r="B93" s="63" t="s">
        <v>273</v>
      </c>
      <c r="C93" s="62">
        <v>75</v>
      </c>
      <c r="D93" s="62" t="s">
        <v>233</v>
      </c>
      <c r="E93" s="12">
        <v>88</v>
      </c>
      <c r="F93" s="62">
        <v>18</v>
      </c>
      <c r="G93" s="62">
        <v>335</v>
      </c>
      <c r="H93" s="1">
        <v>6</v>
      </c>
      <c r="I93" s="50">
        <v>15.666666666666666</v>
      </c>
      <c r="J93" s="54">
        <v>12.000002983471568</v>
      </c>
      <c r="K93" s="62">
        <v>90</v>
      </c>
    </row>
    <row r="94" spans="1:11" s="65" customFormat="1" ht="17.100000000000001" customHeight="1" x14ac:dyDescent="0.2">
      <c r="A94" s="62">
        <v>91</v>
      </c>
      <c r="B94" s="63" t="s">
        <v>190</v>
      </c>
      <c r="C94" s="62">
        <v>87</v>
      </c>
      <c r="D94" s="62" t="s">
        <v>229</v>
      </c>
      <c r="E94" s="12">
        <v>22</v>
      </c>
      <c r="F94" s="62">
        <v>11</v>
      </c>
      <c r="G94" s="62">
        <v>311</v>
      </c>
      <c r="H94" s="1">
        <v>6</v>
      </c>
      <c r="I94" s="50">
        <v>7.666666666666667</v>
      </c>
      <c r="J94" s="54">
        <v>12.000003214297195</v>
      </c>
      <c r="K94" s="62">
        <v>91</v>
      </c>
    </row>
    <row r="95" spans="1:11" s="65" customFormat="1" ht="17.100000000000001" customHeight="1" x14ac:dyDescent="0.2">
      <c r="A95" s="62">
        <v>92</v>
      </c>
      <c r="B95" s="63" t="s">
        <v>184</v>
      </c>
      <c r="C95" s="62">
        <v>100</v>
      </c>
      <c r="D95" s="62" t="s">
        <v>228</v>
      </c>
      <c r="E95" s="12">
        <v>7</v>
      </c>
      <c r="F95" s="62">
        <v>19</v>
      </c>
      <c r="G95" s="62">
        <v>260</v>
      </c>
      <c r="H95" s="1">
        <v>5</v>
      </c>
      <c r="I95" s="50">
        <v>6.666666666666667</v>
      </c>
      <c r="J95" s="54">
        <v>12.000003843345247</v>
      </c>
      <c r="K95" s="62">
        <v>92</v>
      </c>
    </row>
    <row r="96" spans="1:11" s="65" customFormat="1" ht="17.100000000000001" customHeight="1" x14ac:dyDescent="0.2">
      <c r="A96" s="62">
        <v>93</v>
      </c>
      <c r="B96" s="63" t="s">
        <v>282</v>
      </c>
      <c r="C96" s="62">
        <v>14</v>
      </c>
      <c r="D96" s="62" t="s">
        <v>232</v>
      </c>
      <c r="E96" s="12">
        <v>68</v>
      </c>
      <c r="F96" s="62">
        <v>18</v>
      </c>
      <c r="G96" s="62">
        <v>255</v>
      </c>
      <c r="H96" s="1">
        <v>5</v>
      </c>
      <c r="I96" s="50">
        <v>5</v>
      </c>
      <c r="J96" s="54">
        <v>12.000003918802413</v>
      </c>
      <c r="K96" s="62">
        <v>93</v>
      </c>
    </row>
    <row r="97" spans="1:11" s="65" customFormat="1" ht="17.100000000000001" customHeight="1" x14ac:dyDescent="0.2">
      <c r="A97" s="62">
        <v>94</v>
      </c>
      <c r="B97" s="63" t="s">
        <v>291</v>
      </c>
      <c r="C97" s="62">
        <v>53</v>
      </c>
      <c r="D97" s="62" t="s">
        <v>231</v>
      </c>
      <c r="E97" s="12">
        <v>47</v>
      </c>
      <c r="F97" s="62">
        <v>8</v>
      </c>
      <c r="G97" s="62">
        <v>235</v>
      </c>
      <c r="H97" s="1">
        <v>4</v>
      </c>
      <c r="I97" s="50">
        <v>14.333333333333334</v>
      </c>
      <c r="J97" s="54">
        <v>12.000004253871023</v>
      </c>
      <c r="K97" s="62">
        <v>94</v>
      </c>
    </row>
    <row r="98" spans="1:11" s="65" customFormat="1" ht="17.100000000000001" customHeight="1" x14ac:dyDescent="0.2">
      <c r="A98" s="62">
        <v>95</v>
      </c>
      <c r="B98" s="63" t="s">
        <v>276</v>
      </c>
      <c r="C98" s="62">
        <v>36</v>
      </c>
      <c r="D98" s="62" t="s">
        <v>234</v>
      </c>
      <c r="E98" s="12">
        <v>97</v>
      </c>
      <c r="F98" s="62">
        <v>13</v>
      </c>
      <c r="G98" s="62">
        <v>177</v>
      </c>
      <c r="H98" s="1">
        <v>3</v>
      </c>
      <c r="I98" s="50">
        <v>11</v>
      </c>
      <c r="J98" s="54">
        <v>12.000005645571049</v>
      </c>
      <c r="K98" s="62">
        <v>95</v>
      </c>
    </row>
    <row r="99" spans="1:11" s="65" customFormat="1" ht="17.100000000000001" customHeight="1" x14ac:dyDescent="0.2">
      <c r="A99" s="62">
        <v>96</v>
      </c>
      <c r="B99" s="63" t="s">
        <v>160</v>
      </c>
      <c r="C99" s="62">
        <v>84</v>
      </c>
      <c r="D99" s="62" t="s">
        <v>235</v>
      </c>
      <c r="E99" s="12">
        <v>112</v>
      </c>
      <c r="F99" s="62">
        <v>6</v>
      </c>
      <c r="G99" s="62">
        <v>58</v>
      </c>
      <c r="H99" s="1">
        <v>1</v>
      </c>
      <c r="I99" s="50">
        <v>3.3333333333333335</v>
      </c>
      <c r="J99" s="54">
        <v>12.000017223561832</v>
      </c>
      <c r="K99" s="62">
        <v>96</v>
      </c>
    </row>
    <row r="100" spans="1:11" s="65" customFormat="1" ht="17.100000000000001" customHeight="1" x14ac:dyDescent="0.2">
      <c r="A100" s="62">
        <v>97</v>
      </c>
      <c r="B100" s="63" t="s">
        <v>215</v>
      </c>
      <c r="C100" s="62">
        <v>18</v>
      </c>
      <c r="D100" s="62" t="s">
        <v>230</v>
      </c>
      <c r="E100" s="12">
        <v>37</v>
      </c>
      <c r="F100" s="62">
        <v>8</v>
      </c>
      <c r="G100" s="62">
        <v>335</v>
      </c>
      <c r="H100" s="1">
        <v>6</v>
      </c>
      <c r="I100" s="50">
        <v>15.666666666666666</v>
      </c>
      <c r="J100" s="54">
        <v>13.000002984361943</v>
      </c>
      <c r="K100" s="62">
        <v>97</v>
      </c>
    </row>
    <row r="101" spans="1:11" s="65" customFormat="1" ht="17.100000000000001" customHeight="1" x14ac:dyDescent="0.2">
      <c r="A101" s="62">
        <v>98</v>
      </c>
      <c r="B101" s="63" t="s">
        <v>106</v>
      </c>
      <c r="C101" s="62">
        <v>58</v>
      </c>
      <c r="D101" s="62" t="s">
        <v>233</v>
      </c>
      <c r="E101" s="12">
        <v>82</v>
      </c>
      <c r="F101" s="62">
        <v>11</v>
      </c>
      <c r="G101" s="62">
        <v>273</v>
      </c>
      <c r="H101" s="1">
        <v>5</v>
      </c>
      <c r="I101" s="50">
        <v>11</v>
      </c>
      <c r="J101" s="54">
        <v>13.000003661528321</v>
      </c>
      <c r="K101" s="62">
        <v>98</v>
      </c>
    </row>
    <row r="102" spans="1:11" s="65" customFormat="1" ht="17.100000000000001" customHeight="1" x14ac:dyDescent="0.2">
      <c r="A102" s="62">
        <v>99</v>
      </c>
      <c r="B102" s="63" t="s">
        <v>166</v>
      </c>
      <c r="C102" s="62">
        <v>72</v>
      </c>
      <c r="D102" s="62" t="s">
        <v>231</v>
      </c>
      <c r="E102" s="12">
        <v>55</v>
      </c>
      <c r="F102" s="62">
        <v>6</v>
      </c>
      <c r="G102" s="62">
        <v>233</v>
      </c>
      <c r="H102" s="1">
        <v>4</v>
      </c>
      <c r="I102" s="50">
        <v>13.666666666666666</v>
      </c>
      <c r="J102" s="54">
        <v>13.000004290740582</v>
      </c>
      <c r="K102" s="62">
        <v>99</v>
      </c>
    </row>
    <row r="103" spans="1:11" s="65" customFormat="1" ht="17.100000000000001" customHeight="1" x14ac:dyDescent="0.2">
      <c r="A103" s="62">
        <v>100</v>
      </c>
      <c r="B103" s="63" t="s">
        <v>300</v>
      </c>
      <c r="C103" s="62">
        <v>92</v>
      </c>
      <c r="D103" s="62" t="s">
        <v>229</v>
      </c>
      <c r="E103" s="12">
        <v>23</v>
      </c>
      <c r="F103" s="62">
        <v>12</v>
      </c>
      <c r="G103" s="62">
        <v>213</v>
      </c>
      <c r="H103" s="1">
        <v>4</v>
      </c>
      <c r="I103" s="50">
        <v>7</v>
      </c>
      <c r="J103" s="54">
        <v>13.000004692192192</v>
      </c>
      <c r="K103" s="62">
        <v>100</v>
      </c>
    </row>
    <row r="104" spans="1:11" s="65" customFormat="1" ht="17.100000000000001" customHeight="1" x14ac:dyDescent="0.2">
      <c r="A104" s="62">
        <v>101</v>
      </c>
      <c r="B104" s="63" t="s">
        <v>269</v>
      </c>
      <c r="C104" s="62">
        <v>106</v>
      </c>
      <c r="D104" s="62" t="s">
        <v>232</v>
      </c>
      <c r="E104" s="12">
        <v>73</v>
      </c>
      <c r="F104" s="62">
        <v>9</v>
      </c>
      <c r="G104" s="62">
        <v>97</v>
      </c>
      <c r="H104" s="1">
        <v>2</v>
      </c>
      <c r="I104" s="50">
        <v>0.33333333333333331</v>
      </c>
      <c r="J104" s="54">
        <v>13.000010299721907</v>
      </c>
      <c r="K104" s="62">
        <v>101</v>
      </c>
    </row>
    <row r="105" spans="1:11" s="65" customFormat="1" ht="17.100000000000001" customHeight="1" x14ac:dyDescent="0.2">
      <c r="A105" s="62">
        <v>102</v>
      </c>
      <c r="B105" s="63" t="s">
        <v>301</v>
      </c>
      <c r="C105" s="62">
        <v>115</v>
      </c>
      <c r="D105" s="62" t="s">
        <v>234</v>
      </c>
      <c r="E105" s="12">
        <v>105</v>
      </c>
      <c r="F105" s="62">
        <v>7</v>
      </c>
      <c r="G105" s="62">
        <v>56</v>
      </c>
      <c r="H105" s="1">
        <v>1</v>
      </c>
      <c r="I105" s="50">
        <v>2.6666666666666665</v>
      </c>
      <c r="J105" s="54">
        <v>13.000017834849295</v>
      </c>
      <c r="K105" s="62">
        <v>102</v>
      </c>
    </row>
    <row r="106" spans="1:11" s="65" customFormat="1" ht="17.100000000000001" customHeight="1" x14ac:dyDescent="0.2">
      <c r="A106" s="62">
        <v>103</v>
      </c>
      <c r="B106" s="63" t="s">
        <v>281</v>
      </c>
      <c r="C106" s="62">
        <v>68</v>
      </c>
      <c r="D106" s="62" t="s">
        <v>230</v>
      </c>
      <c r="E106" s="12">
        <v>40</v>
      </c>
      <c r="F106" s="62">
        <v>14</v>
      </c>
      <c r="G106" s="62">
        <v>262</v>
      </c>
      <c r="H106" s="1">
        <v>5</v>
      </c>
      <c r="I106" s="50">
        <v>7.333333333333333</v>
      </c>
      <c r="J106" s="54">
        <v>14.000003814755473</v>
      </c>
      <c r="K106" s="62">
        <v>103</v>
      </c>
    </row>
    <row r="107" spans="1:11" s="65" customFormat="1" ht="17.100000000000001" customHeight="1" x14ac:dyDescent="0.2">
      <c r="A107" s="62">
        <v>104</v>
      </c>
      <c r="B107" s="63" t="s">
        <v>292</v>
      </c>
      <c r="C107" s="62">
        <v>57</v>
      </c>
      <c r="D107" s="62" t="s">
        <v>233</v>
      </c>
      <c r="E107" s="12">
        <v>78</v>
      </c>
      <c r="F107" s="62">
        <v>8</v>
      </c>
      <c r="G107" s="62">
        <v>175</v>
      </c>
      <c r="H107" s="1">
        <v>3</v>
      </c>
      <c r="I107" s="50">
        <v>10.333333333333334</v>
      </c>
      <c r="J107" s="54">
        <v>14.000005711674664</v>
      </c>
      <c r="K107" s="62">
        <v>104</v>
      </c>
    </row>
    <row r="108" spans="1:11" s="65" customFormat="1" ht="17.100000000000001" customHeight="1" x14ac:dyDescent="0.2">
      <c r="A108" s="62">
        <v>105</v>
      </c>
      <c r="B108" s="63" t="s">
        <v>186</v>
      </c>
      <c r="C108" s="62">
        <v>28</v>
      </c>
      <c r="D108" s="62" t="s">
        <v>231</v>
      </c>
      <c r="E108" s="12">
        <v>58</v>
      </c>
      <c r="F108" s="62">
        <v>1</v>
      </c>
      <c r="G108" s="62">
        <v>7</v>
      </c>
      <c r="H108" s="1">
        <v>0</v>
      </c>
      <c r="I108" s="50">
        <v>2.3333333333333335</v>
      </c>
      <c r="J108" s="54">
        <v>14.000142653352354</v>
      </c>
      <c r="K108" s="62">
        <v>105</v>
      </c>
    </row>
    <row r="109" spans="1:11" s="65" customFormat="1" ht="17.100000000000001" customHeight="1" x14ac:dyDescent="0.2">
      <c r="A109" s="62">
        <v>106</v>
      </c>
      <c r="B109" s="63" t="s">
        <v>290</v>
      </c>
      <c r="C109" s="62">
        <v>103</v>
      </c>
      <c r="D109" s="62" t="s">
        <v>230</v>
      </c>
      <c r="E109" s="12">
        <v>35</v>
      </c>
      <c r="F109" s="62">
        <v>0</v>
      </c>
      <c r="G109" s="62">
        <v>0</v>
      </c>
      <c r="H109" s="1">
        <v>0</v>
      </c>
      <c r="I109" s="50">
        <v>0</v>
      </c>
      <c r="J109" s="54">
        <v>15</v>
      </c>
      <c r="K109" s="62">
        <v>106</v>
      </c>
    </row>
  </sheetData>
  <mergeCells count="11">
    <mergeCell ref="K2:K3"/>
    <mergeCell ref="A1:E1"/>
    <mergeCell ref="F1:K1"/>
    <mergeCell ref="A2:A3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25" right="0.26" top="0.55000000000000004" bottom="0.44" header="0.25" footer="0.44"/>
  <pageSetup paperSize="9" scale="55" orientation="portrait" horizontalDpi="300" verticalDpi="300" copies="1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31"/>
  <sheetViews>
    <sheetView zoomScale="75" workbookViewId="0">
      <selection activeCell="C41" sqref="C41"/>
    </sheetView>
  </sheetViews>
  <sheetFormatPr defaultRowHeight="12.75" x14ac:dyDescent="0.2"/>
  <cols>
    <col min="1" max="1" width="57" customWidth="1"/>
    <col min="2" max="2" width="8.42578125" hidden="1" customWidth="1"/>
    <col min="3" max="6" width="10.28515625" customWidth="1"/>
  </cols>
  <sheetData>
    <row r="1" spans="1:19" ht="62.25" customHeight="1" x14ac:dyDescent="0.2">
      <c r="A1" s="7" t="s">
        <v>27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" customHeight="1" x14ac:dyDescent="0.2">
      <c r="A2" s="162" t="s">
        <v>0</v>
      </c>
      <c r="B2" s="161" t="s">
        <v>1</v>
      </c>
      <c r="C2" s="161" t="s">
        <v>8</v>
      </c>
      <c r="D2" s="161" t="s">
        <v>13</v>
      </c>
      <c r="E2" s="161" t="s">
        <v>22</v>
      </c>
      <c r="F2" s="161" t="s">
        <v>15</v>
      </c>
    </row>
    <row r="3" spans="1:19" ht="21" customHeight="1" x14ac:dyDescent="0.2">
      <c r="A3" s="162"/>
      <c r="B3" s="161"/>
      <c r="C3" s="161"/>
      <c r="D3" s="161"/>
      <c r="E3" s="161"/>
      <c r="F3" s="161"/>
    </row>
    <row r="4" spans="1:19" s="37" customFormat="1" ht="27.75" customHeight="1" x14ac:dyDescent="0.2">
      <c r="A4" s="36" t="e">
        <f>'Auto Team results'!A79</f>
        <v>#REF!</v>
      </c>
      <c r="B4" s="35">
        <f>'Auto Team results'!B79</f>
        <v>12</v>
      </c>
      <c r="C4" s="35" t="e">
        <f>'Auto Team results'!C79</f>
        <v>#REF!</v>
      </c>
      <c r="D4" s="35" t="e">
        <f>'Auto Team results'!D79</f>
        <v>#REF!</v>
      </c>
      <c r="E4" s="35" t="e">
        <f>IF(B4="","",(C4+D4))</f>
        <v>#REF!</v>
      </c>
      <c r="F4" s="35" t="e">
        <f>IF(E4="","",IF(E4=E3,F3,ROW()-3))</f>
        <v>#REF!</v>
      </c>
    </row>
    <row r="5" spans="1:19" s="11" customFormat="1" ht="20.100000000000001" customHeight="1" x14ac:dyDescent="0.2">
      <c r="A5" s="29" t="e">
        <f>'Auto Team results'!A80</f>
        <v>#REF!</v>
      </c>
      <c r="B5" s="25">
        <f>'Auto Team results'!B80</f>
        <v>11</v>
      </c>
      <c r="C5" s="30" t="e">
        <f>'Auto Team results'!C80</f>
        <v>#REF!</v>
      </c>
      <c r="D5" s="30" t="e">
        <f>'Auto Team results'!D80</f>
        <v>#REF!</v>
      </c>
      <c r="E5" s="30" t="e">
        <f t="shared" ref="E5:E28" si="0">IF(B5="","",(C5+D5))</f>
        <v>#REF!</v>
      </c>
      <c r="F5" s="34" t="e">
        <f t="shared" ref="F5:F28" si="1">IF(E5="","",IF(E5=E4,F4,ROW()-3))</f>
        <v>#REF!</v>
      </c>
    </row>
    <row r="6" spans="1:19" s="11" customFormat="1" ht="20.100000000000001" customHeight="1" x14ac:dyDescent="0.2">
      <c r="A6" s="29" t="e">
        <f>'Auto Team results'!A81</f>
        <v>#REF!</v>
      </c>
      <c r="B6" s="25">
        <f>'Auto Team results'!B81</f>
        <v>9</v>
      </c>
      <c r="C6" s="30" t="e">
        <f>'Auto Team results'!C81</f>
        <v>#REF!</v>
      </c>
      <c r="D6" s="30" t="e">
        <f>'Auto Team results'!D81</f>
        <v>#REF!</v>
      </c>
      <c r="E6" s="30" t="e">
        <f t="shared" si="0"/>
        <v>#REF!</v>
      </c>
      <c r="F6" s="34" t="e">
        <f t="shared" si="1"/>
        <v>#REF!</v>
      </c>
    </row>
    <row r="7" spans="1:19" s="11" customFormat="1" ht="20.100000000000001" customHeight="1" x14ac:dyDescent="0.2">
      <c r="A7" s="29" t="e">
        <f>'Auto Team results'!A82</f>
        <v>#REF!</v>
      </c>
      <c r="B7" s="25">
        <f>'Auto Team results'!B82</f>
        <v>30</v>
      </c>
      <c r="C7" s="30" t="e">
        <f>'Auto Team results'!C82</f>
        <v>#REF!</v>
      </c>
      <c r="D7" s="30" t="e">
        <f>'Auto Team results'!D82</f>
        <v>#REF!</v>
      </c>
      <c r="E7" s="30" t="e">
        <f t="shared" si="0"/>
        <v>#REF!</v>
      </c>
      <c r="F7" s="34" t="e">
        <f t="shared" si="1"/>
        <v>#REF!</v>
      </c>
    </row>
    <row r="8" spans="1:19" s="11" customFormat="1" ht="20.100000000000001" customHeight="1" x14ac:dyDescent="0.2">
      <c r="A8" s="29" t="e">
        <f>'Auto Team results'!A83</f>
        <v>#REF!</v>
      </c>
      <c r="B8" s="25">
        <f>'Auto Team results'!B83</f>
        <v>10</v>
      </c>
      <c r="C8" s="30" t="e">
        <f>'Auto Team results'!C83</f>
        <v>#REF!</v>
      </c>
      <c r="D8" s="30" t="e">
        <f>'Auto Team results'!D83</f>
        <v>#REF!</v>
      </c>
      <c r="E8" s="30" t="e">
        <f t="shared" si="0"/>
        <v>#REF!</v>
      </c>
      <c r="F8" s="34" t="e">
        <f t="shared" si="1"/>
        <v>#REF!</v>
      </c>
    </row>
    <row r="9" spans="1:19" s="11" customFormat="1" ht="20.100000000000001" customHeight="1" x14ac:dyDescent="0.2">
      <c r="A9" s="29" t="e">
        <f>'Auto Team results'!A84</f>
        <v>#REF!</v>
      </c>
      <c r="B9" s="25">
        <f>'Auto Team results'!B84</f>
        <v>20</v>
      </c>
      <c r="C9" s="30" t="e">
        <f>'Auto Team results'!C84</f>
        <v>#REF!</v>
      </c>
      <c r="D9" s="30" t="e">
        <f>'Auto Team results'!D84</f>
        <v>#REF!</v>
      </c>
      <c r="E9" s="30" t="e">
        <f t="shared" si="0"/>
        <v>#REF!</v>
      </c>
      <c r="F9" s="34" t="e">
        <f t="shared" si="1"/>
        <v>#REF!</v>
      </c>
    </row>
    <row r="10" spans="1:19" s="11" customFormat="1" ht="20.100000000000001" customHeight="1" x14ac:dyDescent="0.2">
      <c r="A10" s="29" t="e">
        <f>'Auto Team results'!A85</f>
        <v>#REF!</v>
      </c>
      <c r="B10" s="25">
        <f>'Auto Team results'!B85</f>
        <v>27</v>
      </c>
      <c r="C10" s="30" t="e">
        <f>'Auto Team results'!C85</f>
        <v>#REF!</v>
      </c>
      <c r="D10" s="30" t="e">
        <f>'Auto Team results'!D85</f>
        <v>#REF!</v>
      </c>
      <c r="E10" s="30" t="e">
        <f t="shared" si="0"/>
        <v>#REF!</v>
      </c>
      <c r="F10" s="34" t="e">
        <f t="shared" si="1"/>
        <v>#REF!</v>
      </c>
    </row>
    <row r="11" spans="1:19" s="11" customFormat="1" ht="20.100000000000001" customHeight="1" x14ac:dyDescent="0.2">
      <c r="A11" s="29" t="e">
        <f>'Auto Team results'!A86</f>
        <v>#REF!</v>
      </c>
      <c r="B11" s="25">
        <f>'Auto Team results'!B86</f>
        <v>22</v>
      </c>
      <c r="C11" s="30" t="e">
        <f>'Auto Team results'!C86</f>
        <v>#REF!</v>
      </c>
      <c r="D11" s="30" t="e">
        <f>'Auto Team results'!D86</f>
        <v>#REF!</v>
      </c>
      <c r="E11" s="30" t="e">
        <f t="shared" si="0"/>
        <v>#REF!</v>
      </c>
      <c r="F11" s="34" t="e">
        <f t="shared" si="1"/>
        <v>#REF!</v>
      </c>
    </row>
    <row r="12" spans="1:19" s="11" customFormat="1" ht="20.100000000000001" customHeight="1" x14ac:dyDescent="0.2">
      <c r="A12" s="29" t="e">
        <f>'Auto Team results'!A87</f>
        <v>#REF!</v>
      </c>
      <c r="B12" s="25">
        <f>'Auto Team results'!B87</f>
        <v>26</v>
      </c>
      <c r="C12" s="30" t="e">
        <f>'Auto Team results'!C87</f>
        <v>#REF!</v>
      </c>
      <c r="D12" s="30" t="e">
        <f>'Auto Team results'!D87</f>
        <v>#REF!</v>
      </c>
      <c r="E12" s="30" t="e">
        <f t="shared" si="0"/>
        <v>#REF!</v>
      </c>
      <c r="F12" s="34" t="e">
        <f t="shared" si="1"/>
        <v>#REF!</v>
      </c>
    </row>
    <row r="13" spans="1:19" s="11" customFormat="1" ht="20.100000000000001" customHeight="1" x14ac:dyDescent="0.2">
      <c r="A13" s="29" t="e">
        <f>'Auto Team results'!A88</f>
        <v>#REF!</v>
      </c>
      <c r="B13" s="25">
        <f>'Auto Team results'!B88</f>
        <v>2</v>
      </c>
      <c r="C13" s="30" t="e">
        <f>'Auto Team results'!C88</f>
        <v>#REF!</v>
      </c>
      <c r="D13" s="30" t="e">
        <f>'Auto Team results'!D88</f>
        <v>#REF!</v>
      </c>
      <c r="E13" s="30" t="e">
        <f t="shared" si="0"/>
        <v>#REF!</v>
      </c>
      <c r="F13" s="34" t="e">
        <f t="shared" si="1"/>
        <v>#REF!</v>
      </c>
    </row>
    <row r="14" spans="1:19" s="11" customFormat="1" ht="20.100000000000001" customHeight="1" x14ac:dyDescent="0.2">
      <c r="A14" s="29" t="e">
        <f>'Auto Team results'!A89</f>
        <v>#REF!</v>
      </c>
      <c r="B14" s="25">
        <f>'Auto Team results'!B89</f>
        <v>4</v>
      </c>
      <c r="C14" s="30" t="e">
        <f>'Auto Team results'!C89</f>
        <v>#REF!</v>
      </c>
      <c r="D14" s="30" t="e">
        <f>'Auto Team results'!D89</f>
        <v>#REF!</v>
      </c>
      <c r="E14" s="30" t="e">
        <f t="shared" si="0"/>
        <v>#REF!</v>
      </c>
      <c r="F14" s="34" t="e">
        <f t="shared" si="1"/>
        <v>#REF!</v>
      </c>
    </row>
    <row r="15" spans="1:19" s="11" customFormat="1" ht="20.100000000000001" customHeight="1" x14ac:dyDescent="0.2">
      <c r="A15" s="29" t="e">
        <f>'Auto Team results'!A90</f>
        <v>#REF!</v>
      </c>
      <c r="B15" s="25">
        <f>'Auto Team results'!B90</f>
        <v>21</v>
      </c>
      <c r="C15" s="30" t="e">
        <f>'Auto Team results'!C90</f>
        <v>#REF!</v>
      </c>
      <c r="D15" s="30" t="e">
        <f>'Auto Team results'!D90</f>
        <v>#REF!</v>
      </c>
      <c r="E15" s="30" t="e">
        <f t="shared" si="0"/>
        <v>#REF!</v>
      </c>
      <c r="F15" s="34" t="e">
        <f t="shared" si="1"/>
        <v>#REF!</v>
      </c>
    </row>
    <row r="16" spans="1:19" s="11" customFormat="1" ht="20.100000000000001" customHeight="1" x14ac:dyDescent="0.2">
      <c r="A16" s="29" t="e">
        <f>'Auto Team results'!A91</f>
        <v>#REF!</v>
      </c>
      <c r="B16" s="25">
        <f>'Auto Team results'!B91</f>
        <v>1</v>
      </c>
      <c r="C16" s="30" t="e">
        <f>'Auto Team results'!C91</f>
        <v>#REF!</v>
      </c>
      <c r="D16" s="30" t="e">
        <f>'Auto Team results'!D91</f>
        <v>#REF!</v>
      </c>
      <c r="E16" s="30" t="e">
        <f t="shared" si="0"/>
        <v>#REF!</v>
      </c>
      <c r="F16" s="34" t="e">
        <f t="shared" si="1"/>
        <v>#REF!</v>
      </c>
    </row>
    <row r="17" spans="1:6" s="11" customFormat="1" ht="20.100000000000001" customHeight="1" x14ac:dyDescent="0.2">
      <c r="A17" s="29" t="e">
        <f>'Auto Team results'!A92</f>
        <v>#REF!</v>
      </c>
      <c r="B17" s="25">
        <f>'Auto Team results'!B92</f>
        <v>28</v>
      </c>
      <c r="C17" s="30" t="e">
        <f>'Auto Team results'!C92</f>
        <v>#REF!</v>
      </c>
      <c r="D17" s="30" t="e">
        <f>'Auto Team results'!D92</f>
        <v>#REF!</v>
      </c>
      <c r="E17" s="30" t="e">
        <f t="shared" si="0"/>
        <v>#REF!</v>
      </c>
      <c r="F17" s="34" t="e">
        <f t="shared" si="1"/>
        <v>#REF!</v>
      </c>
    </row>
    <row r="18" spans="1:6" s="11" customFormat="1" ht="20.100000000000001" customHeight="1" x14ac:dyDescent="0.2">
      <c r="A18" s="29" t="e">
        <f>'Auto Team results'!A93</f>
        <v>#REF!</v>
      </c>
      <c r="B18" s="25">
        <f>'Auto Team results'!B93</f>
        <v>29</v>
      </c>
      <c r="C18" s="30" t="e">
        <f>'Auto Team results'!C93</f>
        <v>#REF!</v>
      </c>
      <c r="D18" s="30" t="e">
        <f>'Auto Team results'!D93</f>
        <v>#REF!</v>
      </c>
      <c r="E18" s="30" t="e">
        <f t="shared" si="0"/>
        <v>#REF!</v>
      </c>
      <c r="F18" s="34" t="e">
        <f t="shared" si="1"/>
        <v>#REF!</v>
      </c>
    </row>
    <row r="19" spans="1:6" s="11" customFormat="1" ht="20.100000000000001" customHeight="1" x14ac:dyDescent="0.2">
      <c r="A19" s="29" t="e">
        <f>'Auto Team results'!A94</f>
        <v>#REF!</v>
      </c>
      <c r="B19" s="25">
        <f>'Auto Team results'!B94</f>
        <v>25</v>
      </c>
      <c r="C19" s="30" t="e">
        <f>'Auto Team results'!C94</f>
        <v>#REF!</v>
      </c>
      <c r="D19" s="30" t="e">
        <f>'Auto Team results'!D94</f>
        <v>#REF!</v>
      </c>
      <c r="E19" s="30" t="e">
        <f t="shared" si="0"/>
        <v>#REF!</v>
      </c>
      <c r="F19" s="34" t="e">
        <f t="shared" si="1"/>
        <v>#REF!</v>
      </c>
    </row>
    <row r="20" spans="1:6" s="11" customFormat="1" ht="20.100000000000001" customHeight="1" x14ac:dyDescent="0.2">
      <c r="A20" s="29" t="e">
        <f>'Auto Team results'!A95</f>
        <v>#REF!</v>
      </c>
      <c r="B20" s="25">
        <f>'Auto Team results'!B95</f>
        <v>17</v>
      </c>
      <c r="C20" s="30" t="e">
        <f>'Auto Team results'!C95</f>
        <v>#REF!</v>
      </c>
      <c r="D20" s="30" t="e">
        <f>'Auto Team results'!D95</f>
        <v>#REF!</v>
      </c>
      <c r="E20" s="30" t="e">
        <f t="shared" si="0"/>
        <v>#REF!</v>
      </c>
      <c r="F20" s="34" t="e">
        <f t="shared" si="1"/>
        <v>#REF!</v>
      </c>
    </row>
    <row r="21" spans="1:6" s="11" customFormat="1" ht="20.100000000000001" customHeight="1" x14ac:dyDescent="0.2">
      <c r="A21" s="29" t="e">
        <f>'Auto Team results'!A96</f>
        <v>#REF!</v>
      </c>
      <c r="B21" s="25">
        <f>'Auto Team results'!B96</f>
        <v>24</v>
      </c>
      <c r="C21" s="30" t="e">
        <f>'Auto Team results'!C96</f>
        <v>#REF!</v>
      </c>
      <c r="D21" s="30" t="e">
        <f>'Auto Team results'!D96</f>
        <v>#REF!</v>
      </c>
      <c r="E21" s="30" t="e">
        <f t="shared" si="0"/>
        <v>#REF!</v>
      </c>
      <c r="F21" s="34" t="e">
        <f t="shared" si="1"/>
        <v>#REF!</v>
      </c>
    </row>
    <row r="22" spans="1:6" s="11" customFormat="1" ht="20.100000000000001" customHeight="1" x14ac:dyDescent="0.2">
      <c r="A22" s="29" t="e">
        <f>'Auto Team results'!A97</f>
        <v>#REF!</v>
      </c>
      <c r="B22" s="25">
        <f>'Auto Team results'!B97</f>
        <v>15</v>
      </c>
      <c r="C22" s="30" t="e">
        <f>'Auto Team results'!C97</f>
        <v>#REF!</v>
      </c>
      <c r="D22" s="30" t="e">
        <f>'Auto Team results'!D97</f>
        <v>#REF!</v>
      </c>
      <c r="E22" s="30" t="e">
        <f t="shared" si="0"/>
        <v>#REF!</v>
      </c>
      <c r="F22" s="34" t="e">
        <f t="shared" si="1"/>
        <v>#REF!</v>
      </c>
    </row>
    <row r="23" spans="1:6" s="11" customFormat="1" ht="20.100000000000001" customHeight="1" x14ac:dyDescent="0.2">
      <c r="A23" s="29" t="e">
        <f>'Auto Team results'!A98</f>
        <v>#REF!</v>
      </c>
      <c r="B23" s="25">
        <f>'Auto Team results'!B98</f>
        <v>14</v>
      </c>
      <c r="C23" s="30" t="e">
        <f>'Auto Team results'!C98</f>
        <v>#REF!</v>
      </c>
      <c r="D23" s="30" t="e">
        <f>'Auto Team results'!D98</f>
        <v>#REF!</v>
      </c>
      <c r="E23" s="30" t="e">
        <f t="shared" si="0"/>
        <v>#REF!</v>
      </c>
      <c r="F23" s="34" t="e">
        <f t="shared" si="1"/>
        <v>#REF!</v>
      </c>
    </row>
    <row r="24" spans="1:6" s="11" customFormat="1" ht="20.100000000000001" customHeight="1" x14ac:dyDescent="0.2">
      <c r="A24" s="29" t="e">
        <f>'Auto Team results'!A99</f>
        <v>#REF!</v>
      </c>
      <c r="B24" s="25">
        <f>'Auto Team results'!B99</f>
        <v>16</v>
      </c>
      <c r="C24" s="30" t="e">
        <f>'Auto Team results'!C99</f>
        <v>#REF!</v>
      </c>
      <c r="D24" s="30" t="e">
        <f>'Auto Team results'!D99</f>
        <v>#REF!</v>
      </c>
      <c r="E24" s="30" t="e">
        <f t="shared" si="0"/>
        <v>#REF!</v>
      </c>
      <c r="F24" s="34" t="e">
        <f t="shared" si="1"/>
        <v>#REF!</v>
      </c>
    </row>
    <row r="25" spans="1:6" s="11" customFormat="1" ht="20.100000000000001" customHeight="1" x14ac:dyDescent="0.2">
      <c r="A25" s="29" t="e">
        <f>'Auto Team results'!A100</f>
        <v>#REF!</v>
      </c>
      <c r="B25" s="25">
        <f>'Auto Team results'!B100</f>
        <v>6</v>
      </c>
      <c r="C25" s="30" t="e">
        <f>'Auto Team results'!C100</f>
        <v>#REF!</v>
      </c>
      <c r="D25" s="30" t="e">
        <f>'Auto Team results'!D100</f>
        <v>#REF!</v>
      </c>
      <c r="E25" s="30" t="e">
        <f t="shared" si="0"/>
        <v>#REF!</v>
      </c>
      <c r="F25" s="34" t="e">
        <f t="shared" si="1"/>
        <v>#REF!</v>
      </c>
    </row>
    <row r="26" spans="1:6" s="11" customFormat="1" ht="20.100000000000001" customHeight="1" x14ac:dyDescent="0.2">
      <c r="A26" s="29" t="e">
        <f>'Auto Team results'!A101</f>
        <v>#REF!</v>
      </c>
      <c r="B26" s="25">
        <f>'Auto Team results'!B101</f>
        <v>19</v>
      </c>
      <c r="C26" s="30" t="e">
        <f>'Auto Team results'!C101</f>
        <v>#REF!</v>
      </c>
      <c r="D26" s="30" t="e">
        <f>'Auto Team results'!D101</f>
        <v>#REF!</v>
      </c>
      <c r="E26" s="30" t="e">
        <f t="shared" si="0"/>
        <v>#REF!</v>
      </c>
      <c r="F26" s="34" t="e">
        <f t="shared" si="1"/>
        <v>#REF!</v>
      </c>
    </row>
    <row r="27" spans="1:6" s="11" customFormat="1" ht="20.100000000000001" customHeight="1" x14ac:dyDescent="0.2">
      <c r="A27" s="29" t="e">
        <f>'Auto Team results'!A102</f>
        <v>#REF!</v>
      </c>
      <c r="B27" s="25">
        <f>'Auto Team results'!B102</f>
        <v>23</v>
      </c>
      <c r="C27" s="30" t="e">
        <f>'Auto Team results'!C102</f>
        <v>#REF!</v>
      </c>
      <c r="D27" s="30" t="e">
        <f>'Auto Team results'!D102</f>
        <v>#REF!</v>
      </c>
      <c r="E27" s="30" t="e">
        <f t="shared" si="0"/>
        <v>#REF!</v>
      </c>
      <c r="F27" s="34" t="e">
        <f t="shared" si="1"/>
        <v>#REF!</v>
      </c>
    </row>
    <row r="28" spans="1:6" s="11" customFormat="1" ht="20.100000000000001" customHeight="1" x14ac:dyDescent="0.2">
      <c r="A28" s="29" t="e">
        <f>'Auto Team results'!A103</f>
        <v>#REF!</v>
      </c>
      <c r="B28" s="25">
        <f>'Auto Team results'!B103</f>
        <v>18</v>
      </c>
      <c r="C28" s="30" t="e">
        <f>'Auto Team results'!C103</f>
        <v>#REF!</v>
      </c>
      <c r="D28" s="30" t="e">
        <f>'Auto Team results'!D103</f>
        <v>#REF!</v>
      </c>
      <c r="E28" s="30" t="e">
        <f t="shared" si="0"/>
        <v>#REF!</v>
      </c>
      <c r="F28" s="34" t="e">
        <f t="shared" si="1"/>
        <v>#REF!</v>
      </c>
    </row>
    <row r="29" spans="1:6" s="11" customFormat="1" ht="23.25" x14ac:dyDescent="0.2">
      <c r="A29" s="29" t="e">
        <f>'Auto Team results'!A104</f>
        <v>#REF!</v>
      </c>
      <c r="B29" s="25">
        <f>'Auto Team results'!B104</f>
        <v>7</v>
      </c>
      <c r="C29" s="30" t="e">
        <f>'Auto Team results'!C104</f>
        <v>#REF!</v>
      </c>
      <c r="D29" s="30" t="e">
        <f>'Auto Team results'!D104</f>
        <v>#REF!</v>
      </c>
      <c r="E29" s="30" t="e">
        <f>IF(B29="","",(C29+D29))</f>
        <v>#REF!</v>
      </c>
      <c r="F29" s="34" t="e">
        <f>IF(E29="","",IF(E29=E28,F28,ROW()-3))</f>
        <v>#REF!</v>
      </c>
    </row>
    <row r="30" spans="1:6" ht="23.25" x14ac:dyDescent="0.35">
      <c r="A30" s="32" t="e">
        <f>'Auto Team results'!A105</f>
        <v>#REF!</v>
      </c>
      <c r="B30" s="5">
        <f>'Auto Team results'!B105</f>
        <v>3</v>
      </c>
      <c r="C30" s="33" t="e">
        <f>'Auto Team results'!C105</f>
        <v>#REF!</v>
      </c>
      <c r="D30" s="33" t="e">
        <f>'Auto Team results'!D105</f>
        <v>#REF!</v>
      </c>
      <c r="E30" s="33" t="e">
        <f>IF(B30="","",(C30+D30))</f>
        <v>#REF!</v>
      </c>
      <c r="F30" s="4" t="e">
        <f>IF(E30="","",IF(E30=E29,F29,ROW()-3))</f>
        <v>#REF!</v>
      </c>
    </row>
    <row r="31" spans="1:6" ht="23.25" x14ac:dyDescent="0.35">
      <c r="A31" s="32" t="e">
        <f>'Auto Team results'!A106</f>
        <v>#REF!</v>
      </c>
      <c r="B31" s="5">
        <f>'Auto Team results'!B106</f>
        <v>5</v>
      </c>
      <c r="C31" s="33" t="e">
        <f>'Auto Team results'!C106</f>
        <v>#REF!</v>
      </c>
      <c r="D31" s="33" t="e">
        <f>'Auto Team results'!D106</f>
        <v>#REF!</v>
      </c>
      <c r="E31" s="33" t="e">
        <f>IF(B31="","",(C31+D31))</f>
        <v>#REF!</v>
      </c>
      <c r="F31" s="4" t="e">
        <f>IF(E31="","",IF(E31=E30,F30,ROW()-3))</f>
        <v>#REF!</v>
      </c>
    </row>
  </sheetData>
  <mergeCells count="6">
    <mergeCell ref="F2:F3"/>
    <mergeCell ref="E2:E3"/>
    <mergeCell ref="A2:A3"/>
    <mergeCell ref="B2:B3"/>
    <mergeCell ref="C2:C3"/>
    <mergeCell ref="D2:D3"/>
  </mergeCells>
  <phoneticPr fontId="0" type="noConversion"/>
  <printOptions horizontalCentered="1"/>
  <pageMargins left="0.51181102362204722" right="0.43307086614173229" top="1.3779527559055118" bottom="0.98425196850393704" header="0.51181102362204722" footer="0.51181102362204722"/>
  <pageSetup paperSize="9" scale="97" orientation="portrait" horizontalDpi="300" verticalDpi="300" copies="28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M50"/>
  <sheetViews>
    <sheetView topLeftCell="B1" workbookViewId="0">
      <selection sqref="A1:E1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10.42578125" style="22" customWidth="1"/>
  </cols>
  <sheetData>
    <row r="1" spans="1:13" ht="63" customHeight="1" x14ac:dyDescent="0.2">
      <c r="A1" s="192" t="s">
        <v>252</v>
      </c>
      <c r="B1" s="211"/>
      <c r="C1" s="211"/>
      <c r="D1" s="212"/>
      <c r="E1" s="213"/>
      <c r="F1" s="214" t="s">
        <v>126</v>
      </c>
      <c r="G1" s="215"/>
      <c r="H1" s="215"/>
      <c r="I1" s="215"/>
      <c r="J1" s="216"/>
      <c r="K1" s="9"/>
      <c r="L1" s="9"/>
    </row>
    <row r="2" spans="1:13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9</v>
      </c>
    </row>
    <row r="3" spans="1:13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</row>
    <row r="4" spans="1:13" s="64" customFormat="1" ht="17.100000000000001" customHeight="1" x14ac:dyDescent="0.2">
      <c r="A4" s="62">
        <v>1</v>
      </c>
      <c r="B4" s="63" t="s">
        <v>180</v>
      </c>
      <c r="C4" s="62">
        <v>62</v>
      </c>
      <c r="D4" s="62" t="s">
        <v>230</v>
      </c>
      <c r="E4" s="12">
        <v>32</v>
      </c>
      <c r="F4" s="62">
        <v>1</v>
      </c>
      <c r="G4" s="62">
        <v>335</v>
      </c>
      <c r="H4" s="1">
        <v>6</v>
      </c>
      <c r="I4" s="50">
        <v>15.666666666666666</v>
      </c>
      <c r="J4" s="62">
        <v>1</v>
      </c>
    </row>
    <row r="5" spans="1:13" s="64" customFormat="1" ht="17.100000000000001" customHeight="1" x14ac:dyDescent="0.2">
      <c r="A5" s="62">
        <v>2</v>
      </c>
      <c r="B5" s="63" t="s">
        <v>97</v>
      </c>
      <c r="C5" s="62">
        <v>6</v>
      </c>
      <c r="D5" s="62" t="s">
        <v>234</v>
      </c>
      <c r="E5" s="12">
        <v>94</v>
      </c>
      <c r="F5" s="62">
        <v>2</v>
      </c>
      <c r="G5" s="62">
        <v>235</v>
      </c>
      <c r="H5" s="1">
        <v>4</v>
      </c>
      <c r="I5" s="50">
        <v>14.333333333333334</v>
      </c>
      <c r="J5" s="62">
        <v>2</v>
      </c>
    </row>
    <row r="6" spans="1:13" s="64" customFormat="1" ht="17.100000000000001" customHeight="1" x14ac:dyDescent="0.2">
      <c r="A6" s="62">
        <v>3</v>
      </c>
      <c r="B6" s="63" t="s">
        <v>217</v>
      </c>
      <c r="C6" s="62">
        <v>93</v>
      </c>
      <c r="D6" s="62" t="s">
        <v>228</v>
      </c>
      <c r="E6" s="12">
        <v>9</v>
      </c>
      <c r="F6" s="62">
        <v>1</v>
      </c>
      <c r="G6" s="62">
        <v>220</v>
      </c>
      <c r="H6" s="1">
        <v>4</v>
      </c>
      <c r="I6" s="50">
        <v>9.3333333333333339</v>
      </c>
      <c r="J6" s="62">
        <v>3</v>
      </c>
      <c r="K6" s="65"/>
      <c r="L6" s="65"/>
      <c r="M6" s="65"/>
    </row>
    <row r="7" spans="1:13" s="64" customFormat="1" ht="17.100000000000001" customHeight="1" x14ac:dyDescent="0.2">
      <c r="A7" s="62">
        <v>4</v>
      </c>
      <c r="B7" s="63" t="s">
        <v>98</v>
      </c>
      <c r="C7" s="62">
        <v>35</v>
      </c>
      <c r="D7" s="62" t="s">
        <v>230</v>
      </c>
      <c r="E7" s="12">
        <v>43</v>
      </c>
      <c r="F7" s="62">
        <v>2</v>
      </c>
      <c r="G7" s="62">
        <v>184</v>
      </c>
      <c r="H7" s="1">
        <v>3</v>
      </c>
      <c r="I7" s="50">
        <v>13.333333333333334</v>
      </c>
      <c r="J7" s="62">
        <v>4</v>
      </c>
      <c r="K7" s="65"/>
      <c r="L7" s="65"/>
      <c r="M7" s="65"/>
    </row>
    <row r="8" spans="1:13" s="64" customFormat="1" ht="17.100000000000001" customHeight="1" x14ac:dyDescent="0.2">
      <c r="A8" s="62">
        <v>5</v>
      </c>
      <c r="B8" s="63" t="s">
        <v>204</v>
      </c>
      <c r="C8" s="62">
        <v>52</v>
      </c>
      <c r="D8" s="62" t="s">
        <v>235</v>
      </c>
      <c r="E8" s="12">
        <v>117</v>
      </c>
      <c r="F8" s="62">
        <v>1</v>
      </c>
      <c r="G8" s="62">
        <v>182</v>
      </c>
      <c r="H8" s="1">
        <v>3</v>
      </c>
      <c r="I8" s="50">
        <v>12.666666666666666</v>
      </c>
      <c r="J8" s="62">
        <v>5</v>
      </c>
      <c r="K8" s="65"/>
      <c r="L8" s="65"/>
      <c r="M8" s="65"/>
    </row>
    <row r="9" spans="1:13" s="64" customFormat="1" ht="17.100000000000001" customHeight="1" x14ac:dyDescent="0.2">
      <c r="A9" s="62">
        <v>6</v>
      </c>
      <c r="B9" s="63" t="s">
        <v>288</v>
      </c>
      <c r="C9" s="62">
        <v>48</v>
      </c>
      <c r="D9" s="62" t="s">
        <v>230</v>
      </c>
      <c r="E9" s="12">
        <v>44</v>
      </c>
      <c r="F9" s="62">
        <v>1</v>
      </c>
      <c r="G9" s="62">
        <v>174</v>
      </c>
      <c r="H9" s="1">
        <v>3</v>
      </c>
      <c r="I9" s="50">
        <v>10</v>
      </c>
      <c r="J9" s="62">
        <v>6</v>
      </c>
    </row>
    <row r="10" spans="1:13" s="64" customFormat="1" ht="17.100000000000001" customHeight="1" x14ac:dyDescent="0.2">
      <c r="A10" s="62">
        <v>7</v>
      </c>
      <c r="B10" s="63" t="s">
        <v>164</v>
      </c>
      <c r="C10" s="62">
        <v>91</v>
      </c>
      <c r="D10" s="62" t="s">
        <v>234</v>
      </c>
      <c r="E10" s="12">
        <v>96</v>
      </c>
      <c r="F10" s="62">
        <v>3</v>
      </c>
      <c r="G10" s="62">
        <v>154</v>
      </c>
      <c r="H10" s="1">
        <v>3</v>
      </c>
      <c r="I10" s="50">
        <v>3.3333333333333335</v>
      </c>
      <c r="J10" s="62">
        <v>7</v>
      </c>
    </row>
    <row r="11" spans="1:13" s="64" customFormat="1" ht="17.100000000000001" customHeight="1" x14ac:dyDescent="0.2">
      <c r="A11" s="62">
        <v>8</v>
      </c>
      <c r="B11" s="63" t="s">
        <v>287</v>
      </c>
      <c r="C11" s="62">
        <v>86</v>
      </c>
      <c r="D11" s="62" t="s">
        <v>232</v>
      </c>
      <c r="E11" s="12">
        <v>64</v>
      </c>
      <c r="F11" s="62">
        <v>2</v>
      </c>
      <c r="G11" s="62">
        <v>123</v>
      </c>
      <c r="H11" s="1">
        <v>2</v>
      </c>
      <c r="I11" s="50">
        <v>9</v>
      </c>
      <c r="J11" s="62">
        <v>8</v>
      </c>
    </row>
    <row r="12" spans="1:13" s="64" customFormat="1" ht="17.100000000000001" customHeight="1" x14ac:dyDescent="0.2">
      <c r="A12" s="62">
        <v>9</v>
      </c>
      <c r="B12" s="63" t="s">
        <v>214</v>
      </c>
      <c r="C12" s="62">
        <v>23</v>
      </c>
      <c r="D12" s="62" t="s">
        <v>230</v>
      </c>
      <c r="E12" s="12">
        <v>41</v>
      </c>
      <c r="F12" s="62">
        <v>4</v>
      </c>
      <c r="G12" s="62">
        <v>106</v>
      </c>
      <c r="H12" s="1">
        <v>2</v>
      </c>
      <c r="I12" s="50">
        <v>3.3333333333333335</v>
      </c>
      <c r="J12" s="62">
        <v>9</v>
      </c>
    </row>
    <row r="13" spans="1:13" s="64" customFormat="1" ht="17.100000000000001" customHeight="1" x14ac:dyDescent="0.2">
      <c r="A13" s="62">
        <v>10</v>
      </c>
      <c r="B13" s="63" t="s">
        <v>107</v>
      </c>
      <c r="C13" s="62">
        <v>13</v>
      </c>
      <c r="D13" s="62" t="s">
        <v>232</v>
      </c>
      <c r="E13" s="12">
        <v>69</v>
      </c>
      <c r="F13" s="62">
        <v>3</v>
      </c>
      <c r="G13" s="62">
        <v>96</v>
      </c>
      <c r="H13" s="1">
        <v>2</v>
      </c>
      <c r="I13" s="50">
        <v>0</v>
      </c>
      <c r="J13" s="62">
        <v>10</v>
      </c>
    </row>
    <row r="14" spans="1:13" s="64" customFormat="1" ht="17.100000000000001" customHeight="1" x14ac:dyDescent="0.2">
      <c r="A14" s="62">
        <v>11</v>
      </c>
      <c r="B14" s="63" t="s">
        <v>303</v>
      </c>
      <c r="C14" s="62">
        <v>55</v>
      </c>
      <c r="D14" s="62" t="s">
        <v>233</v>
      </c>
      <c r="E14" s="12">
        <v>80</v>
      </c>
      <c r="F14" s="62">
        <v>3</v>
      </c>
      <c r="G14" s="62">
        <v>96</v>
      </c>
      <c r="H14" s="1">
        <v>2</v>
      </c>
      <c r="I14" s="50">
        <v>0</v>
      </c>
      <c r="J14" s="62">
        <v>10</v>
      </c>
      <c r="K14" s="65"/>
      <c r="L14" s="65"/>
      <c r="M14" s="65"/>
    </row>
    <row r="15" spans="1:13" s="64" customFormat="1" ht="17.100000000000001" customHeight="1" x14ac:dyDescent="0.2">
      <c r="A15" s="62">
        <v>12</v>
      </c>
      <c r="B15" s="63" t="s">
        <v>285</v>
      </c>
      <c r="C15" s="62">
        <v>110</v>
      </c>
      <c r="D15" s="62" t="s">
        <v>232</v>
      </c>
      <c r="E15" s="12">
        <v>66</v>
      </c>
      <c r="F15" s="62">
        <v>3</v>
      </c>
      <c r="G15" s="62">
        <v>90</v>
      </c>
      <c r="H15" s="1">
        <v>1</v>
      </c>
      <c r="I15" s="50">
        <v>14</v>
      </c>
      <c r="J15" s="62">
        <v>12</v>
      </c>
    </row>
    <row r="16" spans="1:13" s="64" customFormat="1" ht="17.100000000000001" customHeight="1" x14ac:dyDescent="0.2">
      <c r="A16" s="62">
        <v>13</v>
      </c>
      <c r="B16" s="63" t="s">
        <v>201</v>
      </c>
      <c r="C16" s="62">
        <v>117</v>
      </c>
      <c r="D16" s="62" t="s">
        <v>232</v>
      </c>
      <c r="E16" s="12">
        <v>75</v>
      </c>
      <c r="F16" s="62">
        <v>1</v>
      </c>
      <c r="G16" s="62">
        <v>86</v>
      </c>
      <c r="H16" s="1">
        <v>1</v>
      </c>
      <c r="I16" s="50">
        <v>12.666666666666666</v>
      </c>
      <c r="J16" s="62">
        <v>13</v>
      </c>
      <c r="K16" s="65"/>
      <c r="L16" s="65"/>
      <c r="M16" s="65"/>
    </row>
    <row r="17" spans="1:13" s="64" customFormat="1" ht="17.100000000000001" customHeight="1" x14ac:dyDescent="0.2">
      <c r="A17" s="62">
        <v>14</v>
      </c>
      <c r="B17" s="63" t="s">
        <v>297</v>
      </c>
      <c r="C17" s="62">
        <v>4</v>
      </c>
      <c r="D17" s="62" t="s">
        <v>228</v>
      </c>
      <c r="E17" s="12">
        <v>2</v>
      </c>
      <c r="F17" s="62">
        <v>3</v>
      </c>
      <c r="G17" s="62">
        <v>81</v>
      </c>
      <c r="H17" s="1">
        <v>1</v>
      </c>
      <c r="I17" s="50">
        <v>11</v>
      </c>
      <c r="J17" s="62">
        <v>14</v>
      </c>
    </row>
    <row r="18" spans="1:13" s="64" customFormat="1" ht="17.100000000000001" customHeight="1" x14ac:dyDescent="0.2">
      <c r="A18" s="62">
        <v>15</v>
      </c>
      <c r="B18" s="63" t="s">
        <v>296</v>
      </c>
      <c r="C18" s="62">
        <v>56</v>
      </c>
      <c r="D18" s="62" t="s">
        <v>233</v>
      </c>
      <c r="E18" s="12">
        <v>89</v>
      </c>
      <c r="F18" s="62">
        <v>2</v>
      </c>
      <c r="G18" s="62">
        <v>80</v>
      </c>
      <c r="H18" s="1">
        <v>1</v>
      </c>
      <c r="I18" s="50">
        <v>10.666666666666666</v>
      </c>
      <c r="J18" s="62">
        <v>15</v>
      </c>
    </row>
    <row r="19" spans="1:13" s="64" customFormat="1" ht="17.100000000000001" customHeight="1" x14ac:dyDescent="0.2">
      <c r="A19" s="62">
        <v>16</v>
      </c>
      <c r="B19" s="63" t="s">
        <v>105</v>
      </c>
      <c r="C19" s="62">
        <v>21</v>
      </c>
      <c r="D19" s="62" t="s">
        <v>229</v>
      </c>
      <c r="E19" s="12">
        <v>25</v>
      </c>
      <c r="F19" s="62">
        <v>2</v>
      </c>
      <c r="G19" s="62">
        <v>74</v>
      </c>
      <c r="H19" s="1">
        <v>1</v>
      </c>
      <c r="I19" s="50">
        <v>8.6666666666666661</v>
      </c>
      <c r="J19" s="62">
        <v>16</v>
      </c>
    </row>
    <row r="20" spans="1:13" s="64" customFormat="1" ht="17.100000000000001" customHeight="1" x14ac:dyDescent="0.2">
      <c r="A20" s="62">
        <v>17</v>
      </c>
      <c r="B20" s="63" t="s">
        <v>187</v>
      </c>
      <c r="C20" s="62">
        <v>81</v>
      </c>
      <c r="D20" s="62" t="s">
        <v>228</v>
      </c>
      <c r="E20" s="12">
        <v>14</v>
      </c>
      <c r="F20" s="62">
        <v>2</v>
      </c>
      <c r="G20" s="62">
        <v>71</v>
      </c>
      <c r="H20" s="1">
        <v>1</v>
      </c>
      <c r="I20" s="50">
        <v>7.666666666666667</v>
      </c>
      <c r="J20" s="62">
        <v>17</v>
      </c>
    </row>
    <row r="21" spans="1:13" s="64" customFormat="1" ht="17.100000000000001" customHeight="1" x14ac:dyDescent="0.2">
      <c r="A21" s="62">
        <v>18</v>
      </c>
      <c r="B21" s="63" t="s">
        <v>177</v>
      </c>
      <c r="C21" s="62">
        <v>104</v>
      </c>
      <c r="D21" s="62" t="s">
        <v>230</v>
      </c>
      <c r="E21" s="12">
        <v>42</v>
      </c>
      <c r="F21" s="62">
        <v>2</v>
      </c>
      <c r="G21" s="62">
        <v>68</v>
      </c>
      <c r="H21" s="1">
        <v>1</v>
      </c>
      <c r="I21" s="50">
        <v>6.666666666666667</v>
      </c>
      <c r="J21" s="62">
        <v>18</v>
      </c>
    </row>
    <row r="22" spans="1:13" s="64" customFormat="1" ht="17.100000000000001" customHeight="1" x14ac:dyDescent="0.2">
      <c r="A22" s="62">
        <v>19</v>
      </c>
      <c r="B22" s="63" t="s">
        <v>183</v>
      </c>
      <c r="C22" s="62">
        <v>98</v>
      </c>
      <c r="D22" s="62" t="s">
        <v>229</v>
      </c>
      <c r="E22" s="12">
        <v>27</v>
      </c>
      <c r="F22" s="62">
        <v>2</v>
      </c>
      <c r="G22" s="62">
        <v>63</v>
      </c>
      <c r="H22" s="1">
        <v>1</v>
      </c>
      <c r="I22" s="50">
        <v>5</v>
      </c>
      <c r="J22" s="62">
        <v>19</v>
      </c>
      <c r="K22" s="65"/>
      <c r="L22" s="65"/>
      <c r="M22" s="65"/>
    </row>
    <row r="23" spans="1:13" s="64" customFormat="1" ht="17.100000000000001" customHeight="1" x14ac:dyDescent="0.2">
      <c r="A23" s="62">
        <v>20</v>
      </c>
      <c r="B23" s="63" t="s">
        <v>279</v>
      </c>
      <c r="C23" s="62">
        <v>101</v>
      </c>
      <c r="D23" s="62" t="s">
        <v>229</v>
      </c>
      <c r="E23" s="12">
        <v>28</v>
      </c>
      <c r="F23" s="62">
        <v>2</v>
      </c>
      <c r="G23" s="62">
        <v>56</v>
      </c>
      <c r="H23" s="1">
        <v>1</v>
      </c>
      <c r="I23" s="50">
        <v>2.6666666666666665</v>
      </c>
      <c r="J23" s="62">
        <v>20</v>
      </c>
    </row>
    <row r="24" spans="1:13" s="64" customFormat="1" ht="17.100000000000001" customHeight="1" x14ac:dyDescent="0.2">
      <c r="A24" s="62">
        <v>21</v>
      </c>
      <c r="B24" s="63" t="s">
        <v>280</v>
      </c>
      <c r="C24" s="62">
        <v>38</v>
      </c>
      <c r="D24" s="62" t="s">
        <v>233</v>
      </c>
      <c r="E24" s="12">
        <v>77</v>
      </c>
      <c r="F24" s="62">
        <v>2</v>
      </c>
      <c r="G24" s="62">
        <v>56</v>
      </c>
      <c r="H24" s="1">
        <v>1</v>
      </c>
      <c r="I24" s="50">
        <v>2.6666666666666665</v>
      </c>
      <c r="J24" s="62">
        <v>20</v>
      </c>
    </row>
    <row r="25" spans="1:13" s="65" customFormat="1" ht="17.100000000000001" customHeight="1" x14ac:dyDescent="0.2">
      <c r="A25" s="62">
        <v>22</v>
      </c>
      <c r="B25" s="63" t="s">
        <v>289</v>
      </c>
      <c r="C25" s="62">
        <v>96</v>
      </c>
      <c r="D25" s="62" t="s">
        <v>228</v>
      </c>
      <c r="E25" s="12">
        <v>3</v>
      </c>
      <c r="F25" s="62">
        <v>1</v>
      </c>
      <c r="G25" s="62">
        <v>55</v>
      </c>
      <c r="H25" s="1">
        <v>1</v>
      </c>
      <c r="I25" s="50">
        <v>2.3333333333333335</v>
      </c>
      <c r="J25" s="62">
        <v>22</v>
      </c>
      <c r="K25" s="64"/>
      <c r="L25" s="64"/>
      <c r="M25" s="64"/>
    </row>
    <row r="26" spans="1:13" s="64" customFormat="1" ht="17.100000000000001" customHeight="1" x14ac:dyDescent="0.2">
      <c r="A26" s="62">
        <v>23</v>
      </c>
      <c r="B26" s="63" t="s">
        <v>151</v>
      </c>
      <c r="C26" s="62">
        <v>12</v>
      </c>
      <c r="D26" s="62" t="s">
        <v>229</v>
      </c>
      <c r="E26" s="12">
        <v>20</v>
      </c>
      <c r="F26" s="62">
        <v>1</v>
      </c>
      <c r="G26" s="62">
        <v>55</v>
      </c>
      <c r="H26" s="1">
        <v>1</v>
      </c>
      <c r="I26" s="50">
        <v>2.3333333333333335</v>
      </c>
      <c r="J26" s="62">
        <v>22</v>
      </c>
      <c r="K26" s="65"/>
      <c r="L26" s="65"/>
      <c r="M26" s="65"/>
    </row>
    <row r="27" spans="1:13" s="64" customFormat="1" ht="17.100000000000001" customHeight="1" x14ac:dyDescent="0.2">
      <c r="A27" s="62">
        <v>24</v>
      </c>
      <c r="B27" s="63" t="s">
        <v>271</v>
      </c>
      <c r="C27" s="62">
        <v>73</v>
      </c>
      <c r="D27" s="62" t="s">
        <v>228</v>
      </c>
      <c r="E27" s="12">
        <v>10</v>
      </c>
      <c r="F27" s="62">
        <v>1</v>
      </c>
      <c r="G27" s="62">
        <v>47</v>
      </c>
      <c r="H27" s="1">
        <v>0</v>
      </c>
      <c r="I27" s="50">
        <v>15.666666666666666</v>
      </c>
      <c r="J27" s="62">
        <v>24</v>
      </c>
    </row>
    <row r="28" spans="1:13" s="64" customFormat="1" ht="17.100000000000001" customHeight="1" x14ac:dyDescent="0.2">
      <c r="A28" s="62">
        <v>25</v>
      </c>
      <c r="B28" s="63" t="s">
        <v>312</v>
      </c>
      <c r="C28" s="62">
        <v>95</v>
      </c>
      <c r="D28" s="62" t="s">
        <v>232</v>
      </c>
      <c r="E28" s="12">
        <v>67</v>
      </c>
      <c r="F28" s="62">
        <v>1</v>
      </c>
      <c r="G28" s="62">
        <v>47</v>
      </c>
      <c r="H28" s="1">
        <v>0</v>
      </c>
      <c r="I28" s="50">
        <v>15.666666666666666</v>
      </c>
      <c r="J28" s="62">
        <v>24</v>
      </c>
    </row>
    <row r="29" spans="1:13" s="64" customFormat="1" ht="17.100000000000001" customHeight="1" x14ac:dyDescent="0.2">
      <c r="A29" s="62">
        <v>26</v>
      </c>
      <c r="B29" s="63" t="s">
        <v>294</v>
      </c>
      <c r="C29" s="62">
        <v>10</v>
      </c>
      <c r="D29" s="62" t="s">
        <v>229</v>
      </c>
      <c r="E29" s="12">
        <v>16</v>
      </c>
      <c r="F29" s="62">
        <v>2</v>
      </c>
      <c r="G29" s="62">
        <v>41</v>
      </c>
      <c r="H29" s="1">
        <v>0</v>
      </c>
      <c r="I29" s="50">
        <v>13.666666666666666</v>
      </c>
      <c r="J29" s="62">
        <v>26</v>
      </c>
      <c r="K29" s="65"/>
      <c r="L29" s="65"/>
      <c r="M29" s="65"/>
    </row>
    <row r="30" spans="1:13" s="64" customFormat="1" ht="17.100000000000001" customHeight="1" x14ac:dyDescent="0.2">
      <c r="A30" s="62">
        <v>27</v>
      </c>
      <c r="B30" s="63" t="s">
        <v>305</v>
      </c>
      <c r="C30" s="62">
        <v>39</v>
      </c>
      <c r="D30" s="62" t="s">
        <v>229</v>
      </c>
      <c r="E30" s="12">
        <v>18</v>
      </c>
      <c r="F30" s="62">
        <v>1</v>
      </c>
      <c r="G30" s="62">
        <v>37</v>
      </c>
      <c r="H30" s="1">
        <v>0</v>
      </c>
      <c r="I30" s="50">
        <v>12.333333333333334</v>
      </c>
      <c r="J30" s="62">
        <v>27</v>
      </c>
      <c r="K30" s="65"/>
      <c r="L30" s="65"/>
      <c r="M30" s="65"/>
    </row>
    <row r="31" spans="1:13" s="64" customFormat="1" ht="17.100000000000001" customHeight="1" x14ac:dyDescent="0.2">
      <c r="A31" s="62">
        <v>28</v>
      </c>
      <c r="B31" s="63" t="s">
        <v>281</v>
      </c>
      <c r="C31" s="62">
        <v>68</v>
      </c>
      <c r="D31" s="62" t="s">
        <v>230</v>
      </c>
      <c r="E31" s="12">
        <v>40</v>
      </c>
      <c r="F31" s="62">
        <v>1</v>
      </c>
      <c r="G31" s="62">
        <v>37</v>
      </c>
      <c r="H31" s="1">
        <v>0</v>
      </c>
      <c r="I31" s="50">
        <v>12.333333333333334</v>
      </c>
      <c r="J31" s="62">
        <v>27</v>
      </c>
    </row>
    <row r="32" spans="1:13" s="64" customFormat="1" ht="17.100000000000001" customHeight="1" x14ac:dyDescent="0.2">
      <c r="A32" s="62">
        <v>29</v>
      </c>
      <c r="B32" s="63" t="s">
        <v>273</v>
      </c>
      <c r="C32" s="62">
        <v>75</v>
      </c>
      <c r="D32" s="62" t="s">
        <v>233</v>
      </c>
      <c r="E32" s="12">
        <v>88</v>
      </c>
      <c r="F32" s="62">
        <v>1</v>
      </c>
      <c r="G32" s="62">
        <v>37</v>
      </c>
      <c r="H32" s="1">
        <v>0</v>
      </c>
      <c r="I32" s="50">
        <v>12.333333333333334</v>
      </c>
      <c r="J32" s="62">
        <v>27</v>
      </c>
    </row>
    <row r="33" spans="1:13" s="64" customFormat="1" ht="17.100000000000001" customHeight="1" x14ac:dyDescent="0.2">
      <c r="A33" s="62">
        <v>30</v>
      </c>
      <c r="B33" s="63" t="s">
        <v>154</v>
      </c>
      <c r="C33" s="62">
        <v>63</v>
      </c>
      <c r="D33" s="62" t="s">
        <v>234</v>
      </c>
      <c r="E33" s="12">
        <v>92</v>
      </c>
      <c r="F33" s="62">
        <v>1</v>
      </c>
      <c r="G33" s="62">
        <v>37</v>
      </c>
      <c r="H33" s="1">
        <v>0</v>
      </c>
      <c r="I33" s="50">
        <v>12.333333333333334</v>
      </c>
      <c r="J33" s="62">
        <v>27</v>
      </c>
      <c r="K33" s="65"/>
      <c r="L33" s="65"/>
      <c r="M33" s="65"/>
    </row>
    <row r="34" spans="1:13" s="65" customFormat="1" ht="17.100000000000001" customHeight="1" x14ac:dyDescent="0.2">
      <c r="A34" s="62">
        <v>31</v>
      </c>
      <c r="B34" s="63" t="s">
        <v>149</v>
      </c>
      <c r="C34" s="62">
        <v>118</v>
      </c>
      <c r="D34" s="62" t="s">
        <v>235</v>
      </c>
      <c r="E34" s="12">
        <v>120</v>
      </c>
      <c r="F34" s="62">
        <v>1</v>
      </c>
      <c r="G34" s="62">
        <v>37</v>
      </c>
      <c r="H34" s="1">
        <v>0</v>
      </c>
      <c r="I34" s="50">
        <v>12.333333333333334</v>
      </c>
      <c r="J34" s="62">
        <v>27</v>
      </c>
      <c r="K34" s="64"/>
      <c r="L34" s="64"/>
      <c r="M34" s="64"/>
    </row>
    <row r="35" spans="1:13" s="64" customFormat="1" ht="17.100000000000001" customHeight="1" x14ac:dyDescent="0.2">
      <c r="A35" s="62">
        <v>32</v>
      </c>
      <c r="B35" s="63" t="s">
        <v>184</v>
      </c>
      <c r="C35" s="62">
        <v>100</v>
      </c>
      <c r="D35" s="62" t="s">
        <v>228</v>
      </c>
      <c r="E35" s="12">
        <v>7</v>
      </c>
      <c r="F35" s="62">
        <v>1</v>
      </c>
      <c r="G35" s="62">
        <v>34</v>
      </c>
      <c r="H35" s="1">
        <v>0</v>
      </c>
      <c r="I35" s="50">
        <v>11.333333333333334</v>
      </c>
      <c r="J35" s="62">
        <v>32</v>
      </c>
    </row>
    <row r="36" spans="1:13" s="64" customFormat="1" ht="17.100000000000001" customHeight="1" x14ac:dyDescent="0.2">
      <c r="A36" s="62">
        <v>33</v>
      </c>
      <c r="B36" s="63" t="s">
        <v>104</v>
      </c>
      <c r="C36" s="62">
        <v>80</v>
      </c>
      <c r="D36" s="62" t="s">
        <v>228</v>
      </c>
      <c r="E36" s="12">
        <v>13</v>
      </c>
      <c r="F36" s="62">
        <v>1</v>
      </c>
      <c r="G36" s="62">
        <v>34</v>
      </c>
      <c r="H36" s="1">
        <v>0</v>
      </c>
      <c r="I36" s="50">
        <v>11.333333333333334</v>
      </c>
      <c r="J36" s="62">
        <v>32</v>
      </c>
    </row>
    <row r="37" spans="1:13" s="64" customFormat="1" ht="17.100000000000001" customHeight="1" x14ac:dyDescent="0.2">
      <c r="A37" s="62">
        <v>34</v>
      </c>
      <c r="B37" s="63" t="s">
        <v>277</v>
      </c>
      <c r="C37" s="62">
        <v>33</v>
      </c>
      <c r="D37" s="62" t="s">
        <v>230</v>
      </c>
      <c r="E37" s="12">
        <v>34</v>
      </c>
      <c r="F37" s="62">
        <v>1</v>
      </c>
      <c r="G37" s="62">
        <v>34</v>
      </c>
      <c r="H37" s="1">
        <v>0</v>
      </c>
      <c r="I37" s="50">
        <v>11.333333333333334</v>
      </c>
      <c r="J37" s="62">
        <v>32</v>
      </c>
      <c r="K37" s="65"/>
      <c r="L37" s="65"/>
      <c r="M37" s="65"/>
    </row>
    <row r="38" spans="1:13" s="64" customFormat="1" ht="17.100000000000001" customHeight="1" x14ac:dyDescent="0.2">
      <c r="A38" s="62">
        <v>35</v>
      </c>
      <c r="B38" s="63" t="s">
        <v>283</v>
      </c>
      <c r="C38" s="62">
        <v>49</v>
      </c>
      <c r="D38" s="62" t="s">
        <v>232</v>
      </c>
      <c r="E38" s="12">
        <v>72</v>
      </c>
      <c r="F38" s="62">
        <v>1</v>
      </c>
      <c r="G38" s="62">
        <v>34</v>
      </c>
      <c r="H38" s="1">
        <v>0</v>
      </c>
      <c r="I38" s="50">
        <v>11.333333333333334</v>
      </c>
      <c r="J38" s="62">
        <v>32</v>
      </c>
    </row>
    <row r="39" spans="1:13" s="65" customFormat="1" ht="17.100000000000001" customHeight="1" x14ac:dyDescent="0.2">
      <c r="A39" s="62">
        <v>36</v>
      </c>
      <c r="B39" s="63" t="s">
        <v>96</v>
      </c>
      <c r="C39" s="62">
        <v>94</v>
      </c>
      <c r="D39" s="62" t="s">
        <v>228</v>
      </c>
      <c r="E39" s="12">
        <v>1</v>
      </c>
      <c r="F39" s="62">
        <v>1</v>
      </c>
      <c r="G39" s="62">
        <v>32</v>
      </c>
      <c r="H39" s="1">
        <v>0</v>
      </c>
      <c r="I39" s="50">
        <v>10.666666666666666</v>
      </c>
      <c r="J39" s="62">
        <v>36</v>
      </c>
      <c r="K39" s="64"/>
      <c r="L39" s="64"/>
      <c r="M39" s="64"/>
    </row>
    <row r="40" spans="1:13" s="64" customFormat="1" ht="17.100000000000001" customHeight="1" x14ac:dyDescent="0.2">
      <c r="A40" s="62">
        <v>37</v>
      </c>
      <c r="B40" s="63" t="s">
        <v>236</v>
      </c>
      <c r="C40" s="62">
        <v>66</v>
      </c>
      <c r="D40" s="62" t="s">
        <v>228</v>
      </c>
      <c r="E40" s="12">
        <v>12</v>
      </c>
      <c r="F40" s="62">
        <v>1</v>
      </c>
      <c r="G40" s="62">
        <v>31</v>
      </c>
      <c r="H40" s="1">
        <v>0</v>
      </c>
      <c r="I40" s="50">
        <v>10.333333333333334</v>
      </c>
      <c r="J40" s="62">
        <v>37</v>
      </c>
    </row>
    <row r="41" spans="1:13" s="64" customFormat="1" ht="17.100000000000001" customHeight="1" x14ac:dyDescent="0.2">
      <c r="A41" s="62">
        <v>38</v>
      </c>
      <c r="B41" s="63" t="s">
        <v>300</v>
      </c>
      <c r="C41" s="62">
        <v>92</v>
      </c>
      <c r="D41" s="62" t="s">
        <v>229</v>
      </c>
      <c r="E41" s="12">
        <v>23</v>
      </c>
      <c r="F41" s="62">
        <v>1</v>
      </c>
      <c r="G41" s="62">
        <v>31</v>
      </c>
      <c r="H41" s="1">
        <v>0</v>
      </c>
      <c r="I41" s="50">
        <v>10.333333333333334</v>
      </c>
      <c r="J41" s="62">
        <v>37</v>
      </c>
    </row>
    <row r="42" spans="1:13" s="64" customFormat="1" ht="17.100000000000001" customHeight="1" x14ac:dyDescent="0.2">
      <c r="A42" s="62">
        <v>39</v>
      </c>
      <c r="B42" s="63" t="s">
        <v>295</v>
      </c>
      <c r="C42" s="62">
        <v>16</v>
      </c>
      <c r="D42" s="62" t="s">
        <v>231</v>
      </c>
      <c r="E42" s="12">
        <v>56</v>
      </c>
      <c r="F42" s="62">
        <v>1</v>
      </c>
      <c r="G42" s="62">
        <v>31</v>
      </c>
      <c r="H42" s="1">
        <v>0</v>
      </c>
      <c r="I42" s="50">
        <v>10.333333333333334</v>
      </c>
      <c r="J42" s="62">
        <v>37</v>
      </c>
    </row>
    <row r="43" spans="1:13" s="64" customFormat="1" ht="17.100000000000001" customHeight="1" x14ac:dyDescent="0.2">
      <c r="A43" s="62">
        <v>40</v>
      </c>
      <c r="B43" s="63" t="s">
        <v>155</v>
      </c>
      <c r="C43" s="62">
        <v>15</v>
      </c>
      <c r="D43" s="62" t="s">
        <v>232</v>
      </c>
      <c r="E43" s="12">
        <v>74</v>
      </c>
      <c r="F43" s="62">
        <v>1</v>
      </c>
      <c r="G43" s="62">
        <v>31</v>
      </c>
      <c r="H43" s="1">
        <v>0</v>
      </c>
      <c r="I43" s="50">
        <v>10.333333333333334</v>
      </c>
      <c r="J43" s="62">
        <v>37</v>
      </c>
    </row>
    <row r="44" spans="1:13" s="65" customFormat="1" ht="17.100000000000001" customHeight="1" x14ac:dyDescent="0.2">
      <c r="A44" s="62">
        <v>41</v>
      </c>
      <c r="B44" s="63" t="s">
        <v>276</v>
      </c>
      <c r="C44" s="62">
        <v>36</v>
      </c>
      <c r="D44" s="62" t="s">
        <v>234</v>
      </c>
      <c r="E44" s="12">
        <v>97</v>
      </c>
      <c r="F44" s="62">
        <v>1</v>
      </c>
      <c r="G44" s="62">
        <v>31</v>
      </c>
      <c r="H44" s="1">
        <v>0</v>
      </c>
      <c r="I44" s="50">
        <v>10.333333333333334</v>
      </c>
      <c r="J44" s="62">
        <v>37</v>
      </c>
      <c r="K44" s="64"/>
      <c r="L44" s="64"/>
      <c r="M44" s="64"/>
    </row>
    <row r="45" spans="1:13" s="64" customFormat="1" ht="17.100000000000001" customHeight="1" x14ac:dyDescent="0.2">
      <c r="A45" s="62">
        <v>42</v>
      </c>
      <c r="B45" s="63" t="s">
        <v>237</v>
      </c>
      <c r="C45" s="62">
        <v>9</v>
      </c>
      <c r="D45" s="62" t="s">
        <v>235</v>
      </c>
      <c r="E45" s="12">
        <v>108</v>
      </c>
      <c r="F45" s="62">
        <v>1</v>
      </c>
      <c r="G45" s="62">
        <v>31</v>
      </c>
      <c r="H45" s="1">
        <v>0</v>
      </c>
      <c r="I45" s="50">
        <v>10.333333333333334</v>
      </c>
      <c r="J45" s="62">
        <v>37</v>
      </c>
    </row>
    <row r="46" spans="1:13" s="64" customFormat="1" ht="17.100000000000001" customHeight="1" x14ac:dyDescent="0.2">
      <c r="A46" s="62">
        <v>43</v>
      </c>
      <c r="B46" s="63" t="s">
        <v>190</v>
      </c>
      <c r="C46" s="62">
        <v>87</v>
      </c>
      <c r="D46" s="62" t="s">
        <v>229</v>
      </c>
      <c r="E46" s="12">
        <v>22</v>
      </c>
      <c r="F46" s="62">
        <v>1</v>
      </c>
      <c r="G46" s="62">
        <v>28</v>
      </c>
      <c r="H46" s="1">
        <v>0</v>
      </c>
      <c r="I46" s="50">
        <v>9.3333333333333339</v>
      </c>
      <c r="J46" s="62">
        <v>43</v>
      </c>
    </row>
    <row r="47" spans="1:13" s="65" customFormat="1" ht="17.100000000000001" customHeight="1" x14ac:dyDescent="0.2">
      <c r="A47" s="62">
        <v>44</v>
      </c>
      <c r="B47" s="63" t="s">
        <v>215</v>
      </c>
      <c r="C47" s="62">
        <v>18</v>
      </c>
      <c r="D47" s="62" t="s">
        <v>230</v>
      </c>
      <c r="E47" s="12">
        <v>37</v>
      </c>
      <c r="F47" s="62">
        <v>1</v>
      </c>
      <c r="G47" s="62">
        <v>28</v>
      </c>
      <c r="H47" s="1">
        <v>0</v>
      </c>
      <c r="I47" s="50">
        <v>9.3333333333333339</v>
      </c>
      <c r="J47" s="62">
        <v>43</v>
      </c>
    </row>
    <row r="48" spans="1:13" s="64" customFormat="1" ht="17.100000000000001" customHeight="1" x14ac:dyDescent="0.2">
      <c r="A48" s="62">
        <v>45</v>
      </c>
      <c r="B48" s="63" t="s">
        <v>167</v>
      </c>
      <c r="C48" s="62">
        <v>112</v>
      </c>
      <c r="D48" s="62" t="s">
        <v>230</v>
      </c>
      <c r="E48" s="12">
        <v>33</v>
      </c>
      <c r="F48" s="62">
        <v>1</v>
      </c>
      <c r="G48" s="62">
        <v>25</v>
      </c>
      <c r="H48" s="1">
        <v>0</v>
      </c>
      <c r="I48" s="50">
        <v>8.3333333333333339</v>
      </c>
      <c r="J48" s="62">
        <v>45</v>
      </c>
    </row>
    <row r="49" spans="1:10" s="64" customFormat="1" ht="17.100000000000001" customHeight="1" x14ac:dyDescent="0.2">
      <c r="A49" s="62">
        <v>46</v>
      </c>
      <c r="B49" s="63" t="s">
        <v>189</v>
      </c>
      <c r="C49" s="62">
        <v>2</v>
      </c>
      <c r="D49" s="62" t="s">
        <v>230</v>
      </c>
      <c r="E49" s="12">
        <v>39</v>
      </c>
      <c r="F49" s="62">
        <v>1</v>
      </c>
      <c r="G49" s="62">
        <v>20</v>
      </c>
      <c r="H49" s="1">
        <v>0</v>
      </c>
      <c r="I49" s="50">
        <v>6.666666666666667</v>
      </c>
      <c r="J49" s="62">
        <v>46</v>
      </c>
    </row>
    <row r="50" spans="1:10" s="65" customFormat="1" ht="17.100000000000001" customHeight="1" x14ac:dyDescent="0.2">
      <c r="A50" s="62">
        <v>47</v>
      </c>
      <c r="B50" s="63" t="s">
        <v>206</v>
      </c>
      <c r="C50" s="62">
        <v>111</v>
      </c>
      <c r="D50" s="62" t="s">
        <v>231</v>
      </c>
      <c r="E50" s="12">
        <v>51</v>
      </c>
      <c r="F50" s="62">
        <v>1</v>
      </c>
      <c r="G50" s="62">
        <v>11</v>
      </c>
      <c r="H50" s="1">
        <v>0</v>
      </c>
      <c r="I50" s="50">
        <v>3.6666666666666665</v>
      </c>
      <c r="J50" s="62">
        <v>47</v>
      </c>
    </row>
  </sheetData>
  <mergeCells count="10">
    <mergeCell ref="J2:J3"/>
    <mergeCell ref="A1:E1"/>
    <mergeCell ref="F1:J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25" right="0.26" top="0.55000000000000004" bottom="0.44" header="0.25" footer="0.44"/>
  <pageSetup paperSize="9" scale="55" orientation="portrait" horizontalDpi="300" verticalDpi="300" copies="1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M39"/>
  <sheetViews>
    <sheetView topLeftCell="B1" workbookViewId="0">
      <selection sqref="A1:E1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10.42578125" style="22" customWidth="1"/>
  </cols>
  <sheetData>
    <row r="1" spans="1:13" ht="60" customHeight="1" x14ac:dyDescent="0.2">
      <c r="A1" s="192" t="s">
        <v>252</v>
      </c>
      <c r="B1" s="211"/>
      <c r="C1" s="211"/>
      <c r="D1" s="212"/>
      <c r="E1" s="213"/>
      <c r="F1" s="214" t="s">
        <v>128</v>
      </c>
      <c r="G1" s="215"/>
      <c r="H1" s="215"/>
      <c r="I1" s="215"/>
      <c r="J1" s="216"/>
      <c r="K1" s="9"/>
      <c r="L1" s="9"/>
    </row>
    <row r="2" spans="1:13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14</v>
      </c>
    </row>
    <row r="3" spans="1:13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</row>
    <row r="4" spans="1:13" s="64" customFormat="1" ht="17.100000000000001" customHeight="1" x14ac:dyDescent="0.2">
      <c r="A4" s="62">
        <v>1</v>
      </c>
      <c r="B4" s="63" t="s">
        <v>183</v>
      </c>
      <c r="C4" s="62">
        <v>98</v>
      </c>
      <c r="D4" s="62" t="s">
        <v>235</v>
      </c>
      <c r="E4" s="12">
        <v>112</v>
      </c>
      <c r="F4" s="62">
        <v>2</v>
      </c>
      <c r="G4" s="62">
        <v>237</v>
      </c>
      <c r="H4" s="1">
        <v>4</v>
      </c>
      <c r="I4" s="50">
        <v>15</v>
      </c>
      <c r="J4" s="62">
        <v>1</v>
      </c>
    </row>
    <row r="5" spans="1:13" s="64" customFormat="1" ht="17.100000000000001" customHeight="1" x14ac:dyDescent="0.2">
      <c r="A5" s="62">
        <v>2</v>
      </c>
      <c r="B5" s="63" t="s">
        <v>303</v>
      </c>
      <c r="C5" s="62">
        <v>55</v>
      </c>
      <c r="D5" s="62" t="s">
        <v>228</v>
      </c>
      <c r="E5" s="12">
        <v>5</v>
      </c>
      <c r="F5" s="62">
        <v>1</v>
      </c>
      <c r="G5" s="62">
        <v>232</v>
      </c>
      <c r="H5" s="1">
        <v>4</v>
      </c>
      <c r="I5" s="50">
        <v>13.333333333333334</v>
      </c>
      <c r="J5" s="62">
        <v>2</v>
      </c>
    </row>
    <row r="6" spans="1:13" s="64" customFormat="1" ht="17.100000000000001" customHeight="1" x14ac:dyDescent="0.2">
      <c r="A6" s="62">
        <v>3</v>
      </c>
      <c r="B6" s="63" t="s">
        <v>207</v>
      </c>
      <c r="C6" s="62">
        <v>97</v>
      </c>
      <c r="D6" s="62" t="s">
        <v>235</v>
      </c>
      <c r="E6" s="12">
        <v>109</v>
      </c>
      <c r="F6" s="62">
        <v>1</v>
      </c>
      <c r="G6" s="62">
        <v>182</v>
      </c>
      <c r="H6" s="1">
        <v>3</v>
      </c>
      <c r="I6" s="50">
        <v>12.666666666666666</v>
      </c>
      <c r="J6" s="62">
        <v>3</v>
      </c>
      <c r="K6" s="65"/>
      <c r="L6" s="65"/>
      <c r="M6" s="65"/>
    </row>
    <row r="7" spans="1:13" s="64" customFormat="1" ht="17.100000000000001" customHeight="1" x14ac:dyDescent="0.2">
      <c r="A7" s="62">
        <v>4</v>
      </c>
      <c r="B7" s="63" t="s">
        <v>104</v>
      </c>
      <c r="C7" s="62">
        <v>80</v>
      </c>
      <c r="D7" s="62" t="s">
        <v>232</v>
      </c>
      <c r="E7" s="12">
        <v>65</v>
      </c>
      <c r="F7" s="62">
        <v>1</v>
      </c>
      <c r="G7" s="62">
        <v>136</v>
      </c>
      <c r="H7" s="1">
        <v>2</v>
      </c>
      <c r="I7" s="50">
        <v>13.333333333333334</v>
      </c>
      <c r="J7" s="62">
        <v>4</v>
      </c>
      <c r="K7" s="65"/>
      <c r="L7" s="65"/>
      <c r="M7" s="65"/>
    </row>
    <row r="8" spans="1:13" s="64" customFormat="1" ht="17.100000000000001" customHeight="1" x14ac:dyDescent="0.2">
      <c r="A8" s="62">
        <v>5</v>
      </c>
      <c r="B8" s="63" t="s">
        <v>312</v>
      </c>
      <c r="C8" s="62">
        <v>95</v>
      </c>
      <c r="D8" s="62" t="s">
        <v>228</v>
      </c>
      <c r="E8" s="12">
        <v>14</v>
      </c>
      <c r="F8" s="62">
        <v>1</v>
      </c>
      <c r="G8" s="62">
        <v>110</v>
      </c>
      <c r="H8" s="1">
        <v>2</v>
      </c>
      <c r="I8" s="50">
        <v>4.666666666666667</v>
      </c>
      <c r="J8" s="62">
        <v>5</v>
      </c>
      <c r="K8" s="65"/>
      <c r="L8" s="65"/>
      <c r="M8" s="65"/>
    </row>
    <row r="9" spans="1:13" s="64" customFormat="1" ht="17.100000000000001" customHeight="1" x14ac:dyDescent="0.2">
      <c r="A9" s="62">
        <v>6</v>
      </c>
      <c r="B9" s="63" t="s">
        <v>284</v>
      </c>
      <c r="C9" s="62">
        <v>77</v>
      </c>
      <c r="D9" s="62" t="s">
        <v>232</v>
      </c>
      <c r="E9" s="12">
        <v>73</v>
      </c>
      <c r="F9" s="62">
        <v>3</v>
      </c>
      <c r="G9" s="62">
        <v>96</v>
      </c>
      <c r="H9" s="1">
        <v>2</v>
      </c>
      <c r="I9" s="50">
        <v>0</v>
      </c>
      <c r="J9" s="62">
        <v>6</v>
      </c>
    </row>
    <row r="10" spans="1:13" s="64" customFormat="1" ht="17.100000000000001" customHeight="1" x14ac:dyDescent="0.2">
      <c r="A10" s="62">
        <v>7</v>
      </c>
      <c r="B10" s="63" t="s">
        <v>187</v>
      </c>
      <c r="C10" s="62">
        <v>81</v>
      </c>
      <c r="D10" s="62" t="s">
        <v>234</v>
      </c>
      <c r="E10" s="12">
        <v>103</v>
      </c>
      <c r="F10" s="62">
        <v>2</v>
      </c>
      <c r="G10" s="62">
        <v>96</v>
      </c>
      <c r="H10" s="1">
        <v>2</v>
      </c>
      <c r="I10" s="50">
        <v>0</v>
      </c>
      <c r="J10" s="62">
        <v>7</v>
      </c>
    </row>
    <row r="11" spans="1:13" s="64" customFormat="1" ht="17.100000000000001" customHeight="1" x14ac:dyDescent="0.2">
      <c r="A11" s="62">
        <v>8</v>
      </c>
      <c r="B11" s="63" t="s">
        <v>182</v>
      </c>
      <c r="C11" s="62">
        <v>85</v>
      </c>
      <c r="D11" s="62" t="s">
        <v>231</v>
      </c>
      <c r="E11" s="12">
        <v>59</v>
      </c>
      <c r="F11" s="62">
        <v>3</v>
      </c>
      <c r="G11" s="62">
        <v>94</v>
      </c>
      <c r="H11" s="1">
        <v>1</v>
      </c>
      <c r="I11" s="50">
        <v>15.333333333333334</v>
      </c>
      <c r="J11" s="62">
        <v>8</v>
      </c>
    </row>
    <row r="12" spans="1:13" s="64" customFormat="1" ht="17.100000000000001" customHeight="1" x14ac:dyDescent="0.2">
      <c r="A12" s="62">
        <v>9</v>
      </c>
      <c r="B12" s="63" t="s">
        <v>200</v>
      </c>
      <c r="C12" s="62">
        <v>24</v>
      </c>
      <c r="D12" s="62" t="s">
        <v>232</v>
      </c>
      <c r="E12" s="12">
        <v>62</v>
      </c>
      <c r="F12" s="62">
        <v>1</v>
      </c>
      <c r="G12" s="62">
        <v>74</v>
      </c>
      <c r="H12" s="1">
        <v>1</v>
      </c>
      <c r="I12" s="50">
        <v>8.6666666666666661</v>
      </c>
      <c r="J12" s="62">
        <v>9</v>
      </c>
    </row>
    <row r="13" spans="1:13" s="64" customFormat="1" ht="17.100000000000001" customHeight="1" x14ac:dyDescent="0.2">
      <c r="A13" s="62">
        <v>10</v>
      </c>
      <c r="B13" s="63" t="s">
        <v>106</v>
      </c>
      <c r="C13" s="62">
        <v>58</v>
      </c>
      <c r="D13" s="62" t="s">
        <v>230</v>
      </c>
      <c r="E13" s="12">
        <v>34</v>
      </c>
      <c r="F13" s="62">
        <v>2</v>
      </c>
      <c r="G13" s="62">
        <v>68</v>
      </c>
      <c r="H13" s="1">
        <v>1</v>
      </c>
      <c r="I13" s="50">
        <v>6.666666666666667</v>
      </c>
      <c r="J13" s="62">
        <v>10</v>
      </c>
    </row>
    <row r="14" spans="1:13" s="64" customFormat="1" ht="17.100000000000001" customHeight="1" x14ac:dyDescent="0.2">
      <c r="A14" s="62">
        <v>11</v>
      </c>
      <c r="B14" s="63" t="s">
        <v>152</v>
      </c>
      <c r="C14" s="62">
        <v>119</v>
      </c>
      <c r="D14" s="62" t="s">
        <v>231</v>
      </c>
      <c r="E14" s="12">
        <v>56</v>
      </c>
      <c r="F14" s="62">
        <v>2</v>
      </c>
      <c r="G14" s="62">
        <v>68</v>
      </c>
      <c r="H14" s="1">
        <v>1</v>
      </c>
      <c r="I14" s="50">
        <v>6.666666666666667</v>
      </c>
      <c r="J14" s="62">
        <v>10</v>
      </c>
      <c r="K14" s="65"/>
      <c r="L14" s="65"/>
      <c r="M14" s="65"/>
    </row>
    <row r="15" spans="1:13" s="64" customFormat="1" ht="17.100000000000001" customHeight="1" x14ac:dyDescent="0.2">
      <c r="A15" s="62">
        <v>12</v>
      </c>
      <c r="B15" s="63" t="s">
        <v>236</v>
      </c>
      <c r="C15" s="62">
        <v>66</v>
      </c>
      <c r="D15" s="62" t="s">
        <v>232</v>
      </c>
      <c r="E15" s="12">
        <v>71</v>
      </c>
      <c r="F15" s="62">
        <v>1</v>
      </c>
      <c r="G15" s="62">
        <v>68</v>
      </c>
      <c r="H15" s="1">
        <v>1</v>
      </c>
      <c r="I15" s="50">
        <v>6.666666666666667</v>
      </c>
      <c r="J15" s="62">
        <v>12</v>
      </c>
    </row>
    <row r="16" spans="1:13" s="64" customFormat="1" ht="17.100000000000001" customHeight="1" x14ac:dyDescent="0.2">
      <c r="A16" s="62">
        <v>13</v>
      </c>
      <c r="B16" s="63" t="s">
        <v>201</v>
      </c>
      <c r="C16" s="62">
        <v>117</v>
      </c>
      <c r="D16" s="62" t="s">
        <v>230</v>
      </c>
      <c r="E16" s="12">
        <v>41</v>
      </c>
      <c r="F16" s="62">
        <v>2</v>
      </c>
      <c r="G16" s="62">
        <v>62</v>
      </c>
      <c r="H16" s="1">
        <v>1</v>
      </c>
      <c r="I16" s="50">
        <v>4.666666666666667</v>
      </c>
      <c r="J16" s="62">
        <v>13</v>
      </c>
      <c r="K16" s="65"/>
      <c r="L16" s="65"/>
      <c r="M16" s="65"/>
    </row>
    <row r="17" spans="1:13" s="64" customFormat="1" ht="17.100000000000001" customHeight="1" x14ac:dyDescent="0.2">
      <c r="A17" s="62">
        <v>14</v>
      </c>
      <c r="B17" s="63" t="s">
        <v>302</v>
      </c>
      <c r="C17" s="62">
        <v>40</v>
      </c>
      <c r="D17" s="62" t="s">
        <v>232</v>
      </c>
      <c r="E17" s="12">
        <v>75</v>
      </c>
      <c r="F17" s="62">
        <v>2</v>
      </c>
      <c r="G17" s="62">
        <v>62</v>
      </c>
      <c r="H17" s="1">
        <v>1</v>
      </c>
      <c r="I17" s="50">
        <v>4.666666666666667</v>
      </c>
      <c r="J17" s="62">
        <v>13</v>
      </c>
    </row>
    <row r="18" spans="1:13" s="64" customFormat="1" ht="17.100000000000001" customHeight="1" x14ac:dyDescent="0.2">
      <c r="A18" s="62">
        <v>15</v>
      </c>
      <c r="B18" s="63" t="s">
        <v>275</v>
      </c>
      <c r="C18" s="62">
        <v>70</v>
      </c>
      <c r="D18" s="62" t="s">
        <v>230</v>
      </c>
      <c r="E18" s="12">
        <v>36</v>
      </c>
      <c r="F18" s="62">
        <v>2</v>
      </c>
      <c r="G18" s="62">
        <v>59</v>
      </c>
      <c r="H18" s="1">
        <v>1</v>
      </c>
      <c r="I18" s="50">
        <v>3.6666666666666665</v>
      </c>
      <c r="J18" s="62">
        <v>15</v>
      </c>
    </row>
    <row r="19" spans="1:13" s="64" customFormat="1" ht="17.100000000000001" customHeight="1" x14ac:dyDescent="0.2">
      <c r="A19" s="62">
        <v>16</v>
      </c>
      <c r="B19" s="63" t="s">
        <v>98</v>
      </c>
      <c r="C19" s="62">
        <v>35</v>
      </c>
      <c r="D19" s="62" t="s">
        <v>233</v>
      </c>
      <c r="E19" s="12">
        <v>78</v>
      </c>
      <c r="F19" s="62">
        <v>1</v>
      </c>
      <c r="G19" s="62">
        <v>55</v>
      </c>
      <c r="H19" s="1">
        <v>1</v>
      </c>
      <c r="I19" s="50">
        <v>2.3333333333333335</v>
      </c>
      <c r="J19" s="62">
        <v>16</v>
      </c>
    </row>
    <row r="20" spans="1:13" s="64" customFormat="1" ht="17.100000000000001" customHeight="1" x14ac:dyDescent="0.2">
      <c r="A20" s="62">
        <v>17</v>
      </c>
      <c r="B20" s="63" t="s">
        <v>288</v>
      </c>
      <c r="C20" s="62">
        <v>48</v>
      </c>
      <c r="D20" s="62" t="s">
        <v>234</v>
      </c>
      <c r="E20" s="12">
        <v>96</v>
      </c>
      <c r="F20" s="62">
        <v>1</v>
      </c>
      <c r="G20" s="62">
        <v>43</v>
      </c>
      <c r="H20" s="1">
        <v>0</v>
      </c>
      <c r="I20" s="50">
        <v>14.333333333333334</v>
      </c>
      <c r="J20" s="62">
        <v>17</v>
      </c>
    </row>
    <row r="21" spans="1:13" s="64" customFormat="1" ht="17.100000000000001" customHeight="1" x14ac:dyDescent="0.2">
      <c r="A21" s="62">
        <v>18</v>
      </c>
      <c r="B21" s="63" t="s">
        <v>202</v>
      </c>
      <c r="C21" s="62">
        <v>60</v>
      </c>
      <c r="D21" s="62" t="s">
        <v>229</v>
      </c>
      <c r="E21" s="12">
        <v>29</v>
      </c>
      <c r="F21" s="62">
        <v>1</v>
      </c>
      <c r="G21" s="62">
        <v>40</v>
      </c>
      <c r="H21" s="1">
        <v>0</v>
      </c>
      <c r="I21" s="50">
        <v>13.333333333333334</v>
      </c>
      <c r="J21" s="62">
        <v>18</v>
      </c>
    </row>
    <row r="22" spans="1:13" s="64" customFormat="1" ht="17.100000000000001" customHeight="1" x14ac:dyDescent="0.2">
      <c r="A22" s="62">
        <v>19</v>
      </c>
      <c r="B22" s="63" t="s">
        <v>237</v>
      </c>
      <c r="C22" s="62">
        <v>9</v>
      </c>
      <c r="D22" s="62" t="s">
        <v>231</v>
      </c>
      <c r="E22" s="12">
        <v>57</v>
      </c>
      <c r="F22" s="62">
        <v>1</v>
      </c>
      <c r="G22" s="62">
        <v>40</v>
      </c>
      <c r="H22" s="1">
        <v>0</v>
      </c>
      <c r="I22" s="50">
        <v>13.333333333333334</v>
      </c>
      <c r="J22" s="62">
        <v>18</v>
      </c>
      <c r="K22" s="65"/>
      <c r="L22" s="65"/>
      <c r="M22" s="65"/>
    </row>
    <row r="23" spans="1:13" s="64" customFormat="1" ht="17.100000000000001" customHeight="1" x14ac:dyDescent="0.2">
      <c r="A23" s="62">
        <v>20</v>
      </c>
      <c r="B23" s="63" t="s">
        <v>151</v>
      </c>
      <c r="C23" s="62">
        <v>12</v>
      </c>
      <c r="D23" s="62" t="s">
        <v>233</v>
      </c>
      <c r="E23" s="12">
        <v>83</v>
      </c>
      <c r="F23" s="62">
        <v>1</v>
      </c>
      <c r="G23" s="62">
        <v>40</v>
      </c>
      <c r="H23" s="1">
        <v>0</v>
      </c>
      <c r="I23" s="50">
        <v>13.333333333333334</v>
      </c>
      <c r="J23" s="62">
        <v>18</v>
      </c>
    </row>
    <row r="24" spans="1:13" s="64" customFormat="1" ht="17.100000000000001" customHeight="1" x14ac:dyDescent="0.2">
      <c r="A24" s="62">
        <v>21</v>
      </c>
      <c r="B24" s="63" t="s">
        <v>276</v>
      </c>
      <c r="C24" s="62">
        <v>36</v>
      </c>
      <c r="D24" s="62" t="s">
        <v>229</v>
      </c>
      <c r="E24" s="12">
        <v>25</v>
      </c>
      <c r="F24" s="62">
        <v>1</v>
      </c>
      <c r="G24" s="62">
        <v>37</v>
      </c>
      <c r="H24" s="1">
        <v>0</v>
      </c>
      <c r="I24" s="50">
        <v>12.333333333333334</v>
      </c>
      <c r="J24" s="62">
        <v>21</v>
      </c>
    </row>
    <row r="25" spans="1:13" s="65" customFormat="1" ht="17.100000000000001" customHeight="1" x14ac:dyDescent="0.2">
      <c r="A25" s="62">
        <v>22</v>
      </c>
      <c r="B25" s="63" t="s">
        <v>203</v>
      </c>
      <c r="C25" s="62">
        <v>25</v>
      </c>
      <c r="D25" s="62" t="s">
        <v>230</v>
      </c>
      <c r="E25" s="12">
        <v>42</v>
      </c>
      <c r="F25" s="62">
        <v>1</v>
      </c>
      <c r="G25" s="62">
        <v>37</v>
      </c>
      <c r="H25" s="1">
        <v>0</v>
      </c>
      <c r="I25" s="50">
        <v>12.333333333333334</v>
      </c>
      <c r="J25" s="62">
        <v>21</v>
      </c>
      <c r="K25" s="64"/>
      <c r="L25" s="64"/>
      <c r="M25" s="64"/>
    </row>
    <row r="26" spans="1:13" s="64" customFormat="1" ht="17.100000000000001" customHeight="1" x14ac:dyDescent="0.2">
      <c r="A26" s="62">
        <v>23</v>
      </c>
      <c r="B26" s="63" t="s">
        <v>273</v>
      </c>
      <c r="C26" s="62">
        <v>75</v>
      </c>
      <c r="D26" s="62" t="s">
        <v>231</v>
      </c>
      <c r="E26" s="12">
        <v>55</v>
      </c>
      <c r="F26" s="62">
        <v>1</v>
      </c>
      <c r="G26" s="62">
        <v>37</v>
      </c>
      <c r="H26" s="1">
        <v>0</v>
      </c>
      <c r="I26" s="50">
        <v>12.333333333333334</v>
      </c>
      <c r="J26" s="62">
        <v>21</v>
      </c>
      <c r="K26" s="65"/>
      <c r="L26" s="65"/>
      <c r="M26" s="65"/>
    </row>
    <row r="27" spans="1:13" s="64" customFormat="1" ht="17.100000000000001" customHeight="1" x14ac:dyDescent="0.2">
      <c r="A27" s="62">
        <v>24</v>
      </c>
      <c r="B27" s="63" t="s">
        <v>189</v>
      </c>
      <c r="C27" s="62">
        <v>2</v>
      </c>
      <c r="D27" s="62" t="s">
        <v>234</v>
      </c>
      <c r="E27" s="12">
        <v>93</v>
      </c>
      <c r="F27" s="62">
        <v>1</v>
      </c>
      <c r="G27" s="62">
        <v>37</v>
      </c>
      <c r="H27" s="1">
        <v>0</v>
      </c>
      <c r="I27" s="50">
        <v>12.333333333333334</v>
      </c>
      <c r="J27" s="62">
        <v>21</v>
      </c>
    </row>
    <row r="28" spans="1:13" s="64" customFormat="1" ht="17.100000000000001" customHeight="1" x14ac:dyDescent="0.2">
      <c r="A28" s="62">
        <v>25</v>
      </c>
      <c r="B28" s="63" t="s">
        <v>95</v>
      </c>
      <c r="C28" s="62">
        <v>54</v>
      </c>
      <c r="D28" s="62" t="s">
        <v>230</v>
      </c>
      <c r="E28" s="12">
        <v>39</v>
      </c>
      <c r="F28" s="62">
        <v>1</v>
      </c>
      <c r="G28" s="62">
        <v>34</v>
      </c>
      <c r="H28" s="1">
        <v>0</v>
      </c>
      <c r="I28" s="50">
        <v>11.333333333333334</v>
      </c>
      <c r="J28" s="62">
        <v>25</v>
      </c>
    </row>
    <row r="29" spans="1:13" s="64" customFormat="1" ht="17.100000000000001" customHeight="1" x14ac:dyDescent="0.2">
      <c r="A29" s="62">
        <v>26</v>
      </c>
      <c r="B29" s="63" t="s">
        <v>272</v>
      </c>
      <c r="C29" s="62">
        <v>29</v>
      </c>
      <c r="D29" s="62" t="s">
        <v>231</v>
      </c>
      <c r="E29" s="12">
        <v>58</v>
      </c>
      <c r="F29" s="62">
        <v>1</v>
      </c>
      <c r="G29" s="62">
        <v>34</v>
      </c>
      <c r="H29" s="1">
        <v>0</v>
      </c>
      <c r="I29" s="50">
        <v>11.333333333333334</v>
      </c>
      <c r="J29" s="62">
        <v>25</v>
      </c>
      <c r="K29" s="65"/>
      <c r="L29" s="65"/>
      <c r="M29" s="65"/>
    </row>
    <row r="30" spans="1:13" s="64" customFormat="1" ht="17.100000000000001" customHeight="1" x14ac:dyDescent="0.2">
      <c r="A30" s="62">
        <v>27</v>
      </c>
      <c r="B30" s="63" t="s">
        <v>101</v>
      </c>
      <c r="C30" s="62">
        <v>5</v>
      </c>
      <c r="D30" s="62" t="s">
        <v>234</v>
      </c>
      <c r="E30" s="12">
        <v>102</v>
      </c>
      <c r="F30" s="62">
        <v>1</v>
      </c>
      <c r="G30" s="62">
        <v>34</v>
      </c>
      <c r="H30" s="1">
        <v>0</v>
      </c>
      <c r="I30" s="50">
        <v>11.333333333333334</v>
      </c>
      <c r="J30" s="62">
        <v>25</v>
      </c>
      <c r="K30" s="65"/>
      <c r="L30" s="65"/>
      <c r="M30" s="65"/>
    </row>
    <row r="31" spans="1:13" s="64" customFormat="1" ht="17.100000000000001" customHeight="1" x14ac:dyDescent="0.2">
      <c r="A31" s="62">
        <v>28</v>
      </c>
      <c r="B31" s="63" t="s">
        <v>219</v>
      </c>
      <c r="C31" s="62">
        <v>43</v>
      </c>
      <c r="D31" s="62" t="s">
        <v>235</v>
      </c>
      <c r="E31" s="12">
        <v>108</v>
      </c>
      <c r="F31" s="62">
        <v>1</v>
      </c>
      <c r="G31" s="62">
        <v>33</v>
      </c>
      <c r="H31" s="1">
        <v>0</v>
      </c>
      <c r="I31" s="50">
        <v>11</v>
      </c>
      <c r="J31" s="62">
        <v>28</v>
      </c>
    </row>
    <row r="32" spans="1:13" s="64" customFormat="1" ht="17.100000000000001" customHeight="1" x14ac:dyDescent="0.2">
      <c r="A32" s="62">
        <v>29</v>
      </c>
      <c r="B32" s="63" t="s">
        <v>161</v>
      </c>
      <c r="C32" s="62">
        <v>120</v>
      </c>
      <c r="D32" s="62" t="s">
        <v>235</v>
      </c>
      <c r="E32" s="12">
        <v>115</v>
      </c>
      <c r="F32" s="62">
        <v>1</v>
      </c>
      <c r="G32" s="62">
        <v>33</v>
      </c>
      <c r="H32" s="1">
        <v>0</v>
      </c>
      <c r="I32" s="50">
        <v>11</v>
      </c>
      <c r="J32" s="62">
        <v>28</v>
      </c>
    </row>
    <row r="33" spans="1:13" s="64" customFormat="1" ht="17.100000000000001" customHeight="1" x14ac:dyDescent="0.2">
      <c r="A33" s="62">
        <v>30</v>
      </c>
      <c r="B33" s="63" t="s">
        <v>99</v>
      </c>
      <c r="C33" s="62">
        <v>31</v>
      </c>
      <c r="D33" s="62" t="s">
        <v>230</v>
      </c>
      <c r="E33" s="12">
        <v>32</v>
      </c>
      <c r="F33" s="62">
        <v>1</v>
      </c>
      <c r="G33" s="62">
        <v>31</v>
      </c>
      <c r="H33" s="1">
        <v>0</v>
      </c>
      <c r="I33" s="50">
        <v>10.333333333333334</v>
      </c>
      <c r="J33" s="62">
        <v>30</v>
      </c>
      <c r="K33" s="65"/>
      <c r="L33" s="65"/>
      <c r="M33" s="65"/>
    </row>
    <row r="34" spans="1:13" s="65" customFormat="1" ht="17.100000000000001" customHeight="1" x14ac:dyDescent="0.2">
      <c r="A34" s="62">
        <v>31</v>
      </c>
      <c r="B34" s="63" t="s">
        <v>133</v>
      </c>
      <c r="C34" s="62">
        <v>1</v>
      </c>
      <c r="D34" s="62" t="s">
        <v>232</v>
      </c>
      <c r="E34" s="12">
        <v>63</v>
      </c>
      <c r="F34" s="62">
        <v>1</v>
      </c>
      <c r="G34" s="62">
        <v>31</v>
      </c>
      <c r="H34" s="1">
        <v>0</v>
      </c>
      <c r="I34" s="50">
        <v>10.333333333333334</v>
      </c>
      <c r="J34" s="62">
        <v>30</v>
      </c>
      <c r="K34" s="64"/>
      <c r="L34" s="64"/>
      <c r="M34" s="64"/>
    </row>
    <row r="35" spans="1:13" s="64" customFormat="1" ht="17.100000000000001" customHeight="1" x14ac:dyDescent="0.2">
      <c r="A35" s="62">
        <v>32</v>
      </c>
      <c r="B35" s="63" t="s">
        <v>178</v>
      </c>
      <c r="C35" s="62">
        <v>107</v>
      </c>
      <c r="D35" s="62" t="s">
        <v>233</v>
      </c>
      <c r="E35" s="12">
        <v>89</v>
      </c>
      <c r="F35" s="62">
        <v>1</v>
      </c>
      <c r="G35" s="62">
        <v>30</v>
      </c>
      <c r="H35" s="1">
        <v>0</v>
      </c>
      <c r="I35" s="50">
        <v>10</v>
      </c>
      <c r="J35" s="62">
        <v>32</v>
      </c>
    </row>
    <row r="36" spans="1:13" s="64" customFormat="1" ht="17.100000000000001" customHeight="1" x14ac:dyDescent="0.2">
      <c r="A36" s="62">
        <v>33</v>
      </c>
      <c r="B36" s="63" t="s">
        <v>213</v>
      </c>
      <c r="C36" s="62">
        <v>90</v>
      </c>
      <c r="D36" s="62" t="s">
        <v>230</v>
      </c>
      <c r="E36" s="12">
        <v>40</v>
      </c>
      <c r="F36" s="62">
        <v>1</v>
      </c>
      <c r="G36" s="62">
        <v>28</v>
      </c>
      <c r="H36" s="1">
        <v>0</v>
      </c>
      <c r="I36" s="50">
        <v>9.3333333333333339</v>
      </c>
      <c r="J36" s="62">
        <v>33</v>
      </c>
    </row>
    <row r="37" spans="1:13" s="64" customFormat="1" ht="17.100000000000001" customHeight="1" x14ac:dyDescent="0.2">
      <c r="A37" s="62">
        <v>34</v>
      </c>
      <c r="B37" s="63" t="s">
        <v>177</v>
      </c>
      <c r="C37" s="62">
        <v>104</v>
      </c>
      <c r="D37" s="62" t="s">
        <v>233</v>
      </c>
      <c r="E37" s="12">
        <v>76</v>
      </c>
      <c r="F37" s="62">
        <v>1</v>
      </c>
      <c r="G37" s="62">
        <v>18</v>
      </c>
      <c r="H37" s="1">
        <v>0</v>
      </c>
      <c r="I37" s="50">
        <v>6</v>
      </c>
      <c r="J37" s="62">
        <v>34</v>
      </c>
      <c r="K37" s="65"/>
      <c r="L37" s="65"/>
      <c r="M37" s="65"/>
    </row>
    <row r="38" spans="1:13" s="64" customFormat="1" ht="17.100000000000001" customHeight="1" x14ac:dyDescent="0.2">
      <c r="A38" s="62">
        <v>35</v>
      </c>
      <c r="B38" s="63" t="s">
        <v>274</v>
      </c>
      <c r="C38" s="62">
        <v>74</v>
      </c>
      <c r="D38" s="62" t="s">
        <v>233</v>
      </c>
      <c r="E38" s="12">
        <v>87</v>
      </c>
      <c r="F38" s="62">
        <v>1</v>
      </c>
      <c r="G38" s="62">
        <v>18</v>
      </c>
      <c r="H38" s="1">
        <v>0</v>
      </c>
      <c r="I38" s="50">
        <v>6</v>
      </c>
      <c r="J38" s="62">
        <v>34</v>
      </c>
    </row>
    <row r="39" spans="1:13" s="65" customFormat="1" ht="17.100000000000001" customHeight="1" x14ac:dyDescent="0.2">
      <c r="A39" s="62">
        <v>36</v>
      </c>
      <c r="B39" s="63" t="s">
        <v>282</v>
      </c>
      <c r="C39" s="62">
        <v>14</v>
      </c>
      <c r="D39" s="62" t="s">
        <v>231</v>
      </c>
      <c r="E39" s="12">
        <v>50</v>
      </c>
      <c r="F39" s="62">
        <v>1</v>
      </c>
      <c r="G39" s="62">
        <v>16</v>
      </c>
      <c r="H39" s="1">
        <v>0</v>
      </c>
      <c r="I39" s="50">
        <v>5.333333333333333</v>
      </c>
      <c r="J39" s="62">
        <v>36</v>
      </c>
      <c r="K39" s="64"/>
      <c r="L39" s="64"/>
      <c r="M39" s="64"/>
    </row>
  </sheetData>
  <mergeCells count="10">
    <mergeCell ref="J2:J3"/>
    <mergeCell ref="F1:J1"/>
    <mergeCell ref="F2:F3"/>
    <mergeCell ref="G2:G3"/>
    <mergeCell ref="A1:E1"/>
    <mergeCell ref="A2:A3"/>
    <mergeCell ref="B2:B3"/>
    <mergeCell ref="C2:C3"/>
    <mergeCell ref="D2:D3"/>
    <mergeCell ref="E2:E3"/>
  </mergeCells>
  <printOptions horizontalCentered="1"/>
  <pageMargins left="0.25" right="0.26" top="0.55000000000000004" bottom="0.44" header="0.25" footer="0.44"/>
  <pageSetup paperSize="9" scale="55" orientation="portrait" horizontalDpi="300" verticalDpi="300" copies="1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109"/>
  <sheetViews>
    <sheetView topLeftCell="B1" workbookViewId="0">
      <selection sqref="A1:E1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9.28515625" style="79" customWidth="1"/>
    <col min="11" max="11" width="10.42578125" style="22" customWidth="1"/>
  </cols>
  <sheetData>
    <row r="1" spans="1:12" ht="63" customHeight="1" x14ac:dyDescent="0.2">
      <c r="A1" s="192" t="s">
        <v>252</v>
      </c>
      <c r="B1" s="211"/>
      <c r="C1" s="211"/>
      <c r="D1" s="212"/>
      <c r="E1" s="213"/>
      <c r="F1" s="214" t="s">
        <v>127</v>
      </c>
      <c r="G1" s="215"/>
      <c r="H1" s="215"/>
      <c r="I1" s="215"/>
      <c r="J1" s="215"/>
      <c r="K1" s="216"/>
      <c r="L1" s="9"/>
    </row>
    <row r="2" spans="1:12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76" t="s">
        <v>13</v>
      </c>
      <c r="K2" s="183" t="s">
        <v>14</v>
      </c>
    </row>
    <row r="3" spans="1:12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77"/>
      <c r="K3" s="184"/>
    </row>
    <row r="4" spans="1:12" s="64" customFormat="1" ht="17.100000000000001" customHeight="1" x14ac:dyDescent="0.2">
      <c r="A4" s="62">
        <v>1</v>
      </c>
      <c r="B4" s="63" t="s">
        <v>161</v>
      </c>
      <c r="C4" s="62">
        <v>120</v>
      </c>
      <c r="D4" s="62" t="s">
        <v>235</v>
      </c>
      <c r="E4" s="12">
        <v>115</v>
      </c>
      <c r="F4" s="62">
        <v>22</v>
      </c>
      <c r="G4" s="62">
        <v>1322</v>
      </c>
      <c r="H4" s="1">
        <v>27</v>
      </c>
      <c r="I4" s="50">
        <v>8.6666666666666661</v>
      </c>
      <c r="J4" s="54">
        <v>1.000000756303792</v>
      </c>
      <c r="K4" s="62">
        <v>1</v>
      </c>
    </row>
    <row r="5" spans="1:12" s="64" customFormat="1" ht="17.100000000000001" customHeight="1" x14ac:dyDescent="0.2">
      <c r="A5" s="62">
        <v>2</v>
      </c>
      <c r="B5" s="63" t="s">
        <v>101</v>
      </c>
      <c r="C5" s="62">
        <v>5</v>
      </c>
      <c r="D5" s="62" t="s">
        <v>234</v>
      </c>
      <c r="E5" s="12">
        <v>102</v>
      </c>
      <c r="F5" s="62">
        <v>21</v>
      </c>
      <c r="G5" s="62">
        <v>979</v>
      </c>
      <c r="H5" s="1">
        <v>20</v>
      </c>
      <c r="I5" s="50">
        <v>6.333333333333333</v>
      </c>
      <c r="J5" s="54">
        <v>1.0000010212314008</v>
      </c>
      <c r="K5" s="62">
        <v>2</v>
      </c>
    </row>
    <row r="6" spans="1:12" s="64" customFormat="1" ht="17.100000000000001" customHeight="1" x14ac:dyDescent="0.2">
      <c r="A6" s="62">
        <v>3</v>
      </c>
      <c r="B6" s="63" t="s">
        <v>104</v>
      </c>
      <c r="C6" s="62">
        <v>80</v>
      </c>
      <c r="D6" s="62" t="s">
        <v>232</v>
      </c>
      <c r="E6" s="12">
        <v>65</v>
      </c>
      <c r="F6" s="62">
        <v>24</v>
      </c>
      <c r="G6" s="62">
        <v>966</v>
      </c>
      <c r="H6" s="1">
        <v>20</v>
      </c>
      <c r="I6" s="50">
        <v>2</v>
      </c>
      <c r="J6" s="54">
        <v>1.0000010349395596</v>
      </c>
      <c r="K6" s="62">
        <v>3</v>
      </c>
      <c r="L6" s="65"/>
    </row>
    <row r="7" spans="1:12" s="64" customFormat="1" ht="17.100000000000001" customHeight="1" x14ac:dyDescent="0.2">
      <c r="A7" s="62">
        <v>4</v>
      </c>
      <c r="B7" s="63" t="s">
        <v>274</v>
      </c>
      <c r="C7" s="62">
        <v>74</v>
      </c>
      <c r="D7" s="62" t="s">
        <v>233</v>
      </c>
      <c r="E7" s="12">
        <v>87</v>
      </c>
      <c r="F7" s="62">
        <v>8</v>
      </c>
      <c r="G7" s="62">
        <v>616</v>
      </c>
      <c r="H7" s="1">
        <v>12</v>
      </c>
      <c r="I7" s="50">
        <v>13.333333333333334</v>
      </c>
      <c r="J7" s="54">
        <v>1.0000016231658226</v>
      </c>
      <c r="K7" s="62">
        <v>4</v>
      </c>
      <c r="L7" s="65"/>
    </row>
    <row r="8" spans="1:12" s="64" customFormat="1" ht="17.100000000000001" customHeight="1" x14ac:dyDescent="0.2">
      <c r="A8" s="62">
        <v>5</v>
      </c>
      <c r="B8" s="63" t="s">
        <v>99</v>
      </c>
      <c r="C8" s="62">
        <v>31</v>
      </c>
      <c r="D8" s="62" t="s">
        <v>230</v>
      </c>
      <c r="E8" s="12">
        <v>32</v>
      </c>
      <c r="F8" s="62">
        <v>4</v>
      </c>
      <c r="G8" s="62">
        <v>501</v>
      </c>
      <c r="H8" s="1">
        <v>10</v>
      </c>
      <c r="I8" s="50">
        <v>7</v>
      </c>
      <c r="J8" s="54">
        <v>1.0000019958486348</v>
      </c>
      <c r="K8" s="62">
        <v>5</v>
      </c>
      <c r="L8" s="65"/>
    </row>
    <row r="9" spans="1:12" s="64" customFormat="1" ht="17.100000000000001" customHeight="1" x14ac:dyDescent="0.2">
      <c r="A9" s="62">
        <v>6</v>
      </c>
      <c r="B9" s="63" t="s">
        <v>303</v>
      </c>
      <c r="C9" s="62">
        <v>55</v>
      </c>
      <c r="D9" s="62" t="s">
        <v>228</v>
      </c>
      <c r="E9" s="12">
        <v>5</v>
      </c>
      <c r="F9" s="62">
        <v>13</v>
      </c>
      <c r="G9" s="62">
        <v>373</v>
      </c>
      <c r="H9" s="1">
        <v>7</v>
      </c>
      <c r="I9" s="50">
        <v>12.333333333333334</v>
      </c>
      <c r="J9" s="54">
        <v>1.0000026800310884</v>
      </c>
      <c r="K9" s="62">
        <v>6</v>
      </c>
    </row>
    <row r="10" spans="1:12" s="64" customFormat="1" ht="17.100000000000001" customHeight="1" x14ac:dyDescent="0.2">
      <c r="A10" s="62">
        <v>7</v>
      </c>
      <c r="B10" s="63" t="s">
        <v>296</v>
      </c>
      <c r="C10" s="62">
        <v>56</v>
      </c>
      <c r="D10" s="62" t="s">
        <v>229</v>
      </c>
      <c r="E10" s="12">
        <v>26</v>
      </c>
      <c r="F10" s="62">
        <v>10</v>
      </c>
      <c r="G10" s="62">
        <v>346</v>
      </c>
      <c r="H10" s="1">
        <v>7</v>
      </c>
      <c r="I10" s="50">
        <v>3.3333333333333335</v>
      </c>
      <c r="J10" s="54">
        <v>1.0000028893383415</v>
      </c>
      <c r="K10" s="62">
        <v>7</v>
      </c>
    </row>
    <row r="11" spans="1:12" s="64" customFormat="1" ht="17.100000000000001" customHeight="1" x14ac:dyDescent="0.2">
      <c r="A11" s="62">
        <v>8</v>
      </c>
      <c r="B11" s="63" t="s">
        <v>152</v>
      </c>
      <c r="C11" s="62">
        <v>119</v>
      </c>
      <c r="D11" s="62" t="s">
        <v>231</v>
      </c>
      <c r="E11" s="12">
        <v>56</v>
      </c>
      <c r="F11" s="62">
        <v>8</v>
      </c>
      <c r="G11" s="62">
        <v>232</v>
      </c>
      <c r="H11" s="1">
        <v>4</v>
      </c>
      <c r="I11" s="50">
        <v>13.333333333333334</v>
      </c>
      <c r="J11" s="54">
        <v>1.000004308859014</v>
      </c>
      <c r="K11" s="62">
        <v>8</v>
      </c>
    </row>
    <row r="12" spans="1:12" s="64" customFormat="1" ht="17.100000000000001" customHeight="1" x14ac:dyDescent="0.2">
      <c r="A12" s="62">
        <v>9</v>
      </c>
      <c r="B12" s="63" t="s">
        <v>304</v>
      </c>
      <c r="C12" s="62">
        <v>47</v>
      </c>
      <c r="D12" s="62" t="s">
        <v>235</v>
      </c>
      <c r="E12" s="12">
        <v>118</v>
      </c>
      <c r="F12" s="62">
        <v>11</v>
      </c>
      <c r="G12" s="62">
        <v>1206</v>
      </c>
      <c r="H12" s="1">
        <v>25</v>
      </c>
      <c r="I12" s="50">
        <v>2</v>
      </c>
      <c r="J12" s="54">
        <v>2.0000008291117726</v>
      </c>
      <c r="K12" s="62">
        <v>9</v>
      </c>
    </row>
    <row r="13" spans="1:12" s="64" customFormat="1" ht="17.100000000000001" customHeight="1" x14ac:dyDescent="0.2">
      <c r="A13" s="62">
        <v>10</v>
      </c>
      <c r="B13" s="63" t="s">
        <v>105</v>
      </c>
      <c r="C13" s="62">
        <v>21</v>
      </c>
      <c r="D13" s="62" t="s">
        <v>232</v>
      </c>
      <c r="E13" s="12">
        <v>66</v>
      </c>
      <c r="F13" s="62">
        <v>13</v>
      </c>
      <c r="G13" s="62">
        <v>941</v>
      </c>
      <c r="H13" s="1">
        <v>19</v>
      </c>
      <c r="I13" s="50">
        <v>9.6666666666666661</v>
      </c>
      <c r="J13" s="54">
        <v>2.0000010625524633</v>
      </c>
      <c r="K13" s="62">
        <v>10</v>
      </c>
    </row>
    <row r="14" spans="1:12" s="64" customFormat="1" ht="17.100000000000001" customHeight="1" x14ac:dyDescent="0.2">
      <c r="A14" s="62">
        <v>11</v>
      </c>
      <c r="B14" s="63" t="s">
        <v>215</v>
      </c>
      <c r="C14" s="62">
        <v>18</v>
      </c>
      <c r="D14" s="62" t="s">
        <v>234</v>
      </c>
      <c r="E14" s="12">
        <v>99</v>
      </c>
      <c r="F14" s="62">
        <v>15</v>
      </c>
      <c r="G14" s="62">
        <v>909</v>
      </c>
      <c r="H14" s="1">
        <v>18</v>
      </c>
      <c r="I14" s="50">
        <v>15</v>
      </c>
      <c r="J14" s="54">
        <v>2.0000010999285047</v>
      </c>
      <c r="K14" s="62">
        <v>11</v>
      </c>
      <c r="L14" s="65"/>
    </row>
    <row r="15" spans="1:12" s="64" customFormat="1" ht="17.100000000000001" customHeight="1" x14ac:dyDescent="0.2">
      <c r="A15" s="62">
        <v>12</v>
      </c>
      <c r="B15" s="63" t="s">
        <v>177</v>
      </c>
      <c r="C15" s="62">
        <v>104</v>
      </c>
      <c r="D15" s="62" t="s">
        <v>233</v>
      </c>
      <c r="E15" s="12">
        <v>76</v>
      </c>
      <c r="F15" s="62">
        <v>24</v>
      </c>
      <c r="G15" s="62">
        <v>494</v>
      </c>
      <c r="H15" s="1">
        <v>10</v>
      </c>
      <c r="I15" s="50">
        <v>4.666666666666667</v>
      </c>
      <c r="J15" s="54">
        <v>2.0000020233085141</v>
      </c>
      <c r="K15" s="62">
        <v>12</v>
      </c>
    </row>
    <row r="16" spans="1:12" s="64" customFormat="1" ht="17.100000000000001" customHeight="1" x14ac:dyDescent="0.2">
      <c r="A16" s="62">
        <v>13</v>
      </c>
      <c r="B16" s="63" t="s">
        <v>107</v>
      </c>
      <c r="C16" s="62">
        <v>13</v>
      </c>
      <c r="D16" s="62" t="s">
        <v>230</v>
      </c>
      <c r="E16" s="12">
        <v>37</v>
      </c>
      <c r="F16" s="62">
        <v>10</v>
      </c>
      <c r="G16" s="62">
        <v>471</v>
      </c>
      <c r="H16" s="1">
        <v>9</v>
      </c>
      <c r="I16" s="50">
        <v>13</v>
      </c>
      <c r="J16" s="54">
        <v>2.0000021226915727</v>
      </c>
      <c r="K16" s="62">
        <v>13</v>
      </c>
      <c r="L16" s="65"/>
    </row>
    <row r="17" spans="1:12" s="64" customFormat="1" ht="17.100000000000001" customHeight="1" x14ac:dyDescent="0.2">
      <c r="A17" s="62">
        <v>14</v>
      </c>
      <c r="B17" s="63" t="s">
        <v>155</v>
      </c>
      <c r="C17" s="62">
        <v>15</v>
      </c>
      <c r="D17" s="62" t="s">
        <v>228</v>
      </c>
      <c r="E17" s="12">
        <v>2</v>
      </c>
      <c r="F17" s="62">
        <v>24</v>
      </c>
      <c r="G17" s="62">
        <v>310</v>
      </c>
      <c r="H17" s="1">
        <v>6</v>
      </c>
      <c r="I17" s="50">
        <v>7.333333333333333</v>
      </c>
      <c r="J17" s="54">
        <v>2.0000032233109852</v>
      </c>
      <c r="K17" s="62">
        <v>14</v>
      </c>
    </row>
    <row r="18" spans="1:12" s="64" customFormat="1" ht="17.100000000000001" customHeight="1" x14ac:dyDescent="0.2">
      <c r="A18" s="62">
        <v>15</v>
      </c>
      <c r="B18" s="63" t="s">
        <v>287</v>
      </c>
      <c r="C18" s="62">
        <v>86</v>
      </c>
      <c r="D18" s="62" t="s">
        <v>229</v>
      </c>
      <c r="E18" s="12">
        <v>28</v>
      </c>
      <c r="F18" s="62">
        <v>13</v>
      </c>
      <c r="G18" s="62">
        <v>215</v>
      </c>
      <c r="H18" s="1">
        <v>4</v>
      </c>
      <c r="I18" s="50">
        <v>7.666666666666667</v>
      </c>
      <c r="J18" s="54">
        <v>2.0000046483521592</v>
      </c>
      <c r="K18" s="62">
        <v>15</v>
      </c>
    </row>
    <row r="19" spans="1:12" s="64" customFormat="1" ht="17.100000000000001" customHeight="1" x14ac:dyDescent="0.2">
      <c r="A19" s="62">
        <v>16</v>
      </c>
      <c r="B19" s="63" t="s">
        <v>134</v>
      </c>
      <c r="C19" s="62">
        <v>78</v>
      </c>
      <c r="D19" s="62" t="s">
        <v>231</v>
      </c>
      <c r="E19" s="12">
        <v>51</v>
      </c>
      <c r="F19" s="62">
        <v>3</v>
      </c>
      <c r="G19" s="62">
        <v>211</v>
      </c>
      <c r="H19" s="1">
        <v>4</v>
      </c>
      <c r="I19" s="50">
        <v>6.333333333333333</v>
      </c>
      <c r="J19" s="54">
        <v>2.0000047386627493</v>
      </c>
      <c r="K19" s="62">
        <v>16</v>
      </c>
    </row>
    <row r="20" spans="1:12" s="64" customFormat="1" ht="17.100000000000001" customHeight="1" x14ac:dyDescent="0.2">
      <c r="A20" s="62">
        <v>17</v>
      </c>
      <c r="B20" s="63" t="s">
        <v>271</v>
      </c>
      <c r="C20" s="62">
        <v>73</v>
      </c>
      <c r="D20" s="62" t="s">
        <v>235</v>
      </c>
      <c r="E20" s="12">
        <v>120</v>
      </c>
      <c r="F20" s="62">
        <v>25</v>
      </c>
      <c r="G20" s="62">
        <v>1107</v>
      </c>
      <c r="H20" s="1">
        <v>23</v>
      </c>
      <c r="I20" s="50">
        <v>1</v>
      </c>
      <c r="J20" s="54">
        <v>3.0000009031384058</v>
      </c>
      <c r="K20" s="62">
        <v>17</v>
      </c>
    </row>
    <row r="21" spans="1:12" s="64" customFormat="1" ht="17.100000000000001" customHeight="1" x14ac:dyDescent="0.2">
      <c r="A21" s="62">
        <v>18</v>
      </c>
      <c r="B21" s="63" t="s">
        <v>284</v>
      </c>
      <c r="C21" s="62">
        <v>77</v>
      </c>
      <c r="D21" s="62" t="s">
        <v>232</v>
      </c>
      <c r="E21" s="12">
        <v>73</v>
      </c>
      <c r="F21" s="62">
        <v>19</v>
      </c>
      <c r="G21" s="62">
        <v>748</v>
      </c>
      <c r="H21" s="1">
        <v>15</v>
      </c>
      <c r="I21" s="50">
        <v>9.3333333333333339</v>
      </c>
      <c r="J21" s="54">
        <v>3.0000013365588956</v>
      </c>
      <c r="K21" s="62">
        <v>18</v>
      </c>
    </row>
    <row r="22" spans="1:12" s="64" customFormat="1" ht="17.100000000000001" customHeight="1" x14ac:dyDescent="0.2">
      <c r="A22" s="62">
        <v>19</v>
      </c>
      <c r="B22" s="63" t="s">
        <v>210</v>
      </c>
      <c r="C22" s="62">
        <v>88</v>
      </c>
      <c r="D22" s="62" t="s">
        <v>234</v>
      </c>
      <c r="E22" s="12">
        <v>92</v>
      </c>
      <c r="F22" s="62">
        <v>16</v>
      </c>
      <c r="G22" s="62">
        <v>584</v>
      </c>
      <c r="H22" s="1">
        <v>12</v>
      </c>
      <c r="I22" s="50">
        <v>2.6666666666666665</v>
      </c>
      <c r="J22" s="54">
        <v>3.0000017118597646</v>
      </c>
      <c r="K22" s="62">
        <v>19</v>
      </c>
      <c r="L22" s="65"/>
    </row>
    <row r="23" spans="1:12" s="64" customFormat="1" ht="17.100000000000001" customHeight="1" x14ac:dyDescent="0.2">
      <c r="A23" s="62">
        <v>20</v>
      </c>
      <c r="B23" s="63" t="s">
        <v>151</v>
      </c>
      <c r="C23" s="62">
        <v>12</v>
      </c>
      <c r="D23" s="62" t="s">
        <v>233</v>
      </c>
      <c r="E23" s="12">
        <v>83</v>
      </c>
      <c r="F23" s="62">
        <v>19</v>
      </c>
      <c r="G23" s="62">
        <v>419</v>
      </c>
      <c r="H23" s="1">
        <v>8</v>
      </c>
      <c r="I23" s="50">
        <v>11.666666666666666</v>
      </c>
      <c r="J23" s="54">
        <v>3.0000023855530906</v>
      </c>
      <c r="K23" s="62">
        <v>20</v>
      </c>
    </row>
    <row r="24" spans="1:12" s="64" customFormat="1" ht="17.100000000000001" customHeight="1" x14ac:dyDescent="0.2">
      <c r="A24" s="62">
        <v>21</v>
      </c>
      <c r="B24" s="63" t="s">
        <v>106</v>
      </c>
      <c r="C24" s="62">
        <v>58</v>
      </c>
      <c r="D24" s="62" t="s">
        <v>230</v>
      </c>
      <c r="E24" s="12">
        <v>34</v>
      </c>
      <c r="F24" s="62">
        <v>20</v>
      </c>
      <c r="G24" s="62">
        <v>283</v>
      </c>
      <c r="H24" s="1">
        <v>5</v>
      </c>
      <c r="I24" s="50">
        <v>14.333333333333334</v>
      </c>
      <c r="J24" s="54">
        <v>3.0000035310734465</v>
      </c>
      <c r="K24" s="62">
        <v>21</v>
      </c>
    </row>
    <row r="25" spans="1:12" s="65" customFormat="1" ht="17.100000000000001" customHeight="1" x14ac:dyDescent="0.2">
      <c r="A25" s="62">
        <v>22</v>
      </c>
      <c r="B25" s="63" t="s">
        <v>153</v>
      </c>
      <c r="C25" s="62">
        <v>65</v>
      </c>
      <c r="D25" s="62" t="s">
        <v>229</v>
      </c>
      <c r="E25" s="12">
        <v>19</v>
      </c>
      <c r="F25" s="62">
        <v>20</v>
      </c>
      <c r="G25" s="62">
        <v>213</v>
      </c>
      <c r="H25" s="1">
        <v>4</v>
      </c>
      <c r="I25" s="50">
        <v>7</v>
      </c>
      <c r="J25" s="54">
        <v>3.0000046904315196</v>
      </c>
      <c r="K25" s="62">
        <v>22</v>
      </c>
      <c r="L25" s="64"/>
    </row>
    <row r="26" spans="1:12" s="64" customFormat="1" ht="17.100000000000001" customHeight="1" x14ac:dyDescent="0.2">
      <c r="A26" s="62">
        <v>23</v>
      </c>
      <c r="B26" s="63" t="s">
        <v>103</v>
      </c>
      <c r="C26" s="62">
        <v>27</v>
      </c>
      <c r="D26" s="62" t="s">
        <v>228</v>
      </c>
      <c r="E26" s="12">
        <v>8</v>
      </c>
      <c r="F26" s="62">
        <v>13</v>
      </c>
      <c r="G26" s="62">
        <v>201</v>
      </c>
      <c r="H26" s="1">
        <v>4</v>
      </c>
      <c r="I26" s="50">
        <v>3</v>
      </c>
      <c r="J26" s="54">
        <v>3.0000049719087158</v>
      </c>
      <c r="K26" s="62">
        <v>23</v>
      </c>
      <c r="L26" s="65"/>
    </row>
    <row r="27" spans="1:12" s="64" customFormat="1" ht="17.100000000000001" customHeight="1" x14ac:dyDescent="0.2">
      <c r="A27" s="62">
        <v>24</v>
      </c>
      <c r="B27" s="63" t="s">
        <v>293</v>
      </c>
      <c r="C27" s="62">
        <v>79</v>
      </c>
      <c r="D27" s="62" t="s">
        <v>231</v>
      </c>
      <c r="E27" s="12">
        <v>49</v>
      </c>
      <c r="F27" s="62">
        <v>6</v>
      </c>
      <c r="G27" s="62">
        <v>176</v>
      </c>
      <c r="H27" s="1">
        <v>3</v>
      </c>
      <c r="I27" s="50">
        <v>10.666666666666666</v>
      </c>
      <c r="J27" s="54">
        <v>3.0000056798818586</v>
      </c>
      <c r="K27" s="62">
        <v>24</v>
      </c>
    </row>
    <row r="28" spans="1:12" s="64" customFormat="1" ht="17.100000000000001" customHeight="1" x14ac:dyDescent="0.2">
      <c r="A28" s="62">
        <v>25</v>
      </c>
      <c r="B28" s="63" t="s">
        <v>167</v>
      </c>
      <c r="C28" s="62">
        <v>112</v>
      </c>
      <c r="D28" s="62" t="s">
        <v>235</v>
      </c>
      <c r="E28" s="12">
        <v>114</v>
      </c>
      <c r="F28" s="62">
        <v>16</v>
      </c>
      <c r="G28" s="62">
        <v>794</v>
      </c>
      <c r="H28" s="1">
        <v>16</v>
      </c>
      <c r="I28" s="50">
        <v>8.6666666666666661</v>
      </c>
      <c r="J28" s="54">
        <v>4.0000012591921026</v>
      </c>
      <c r="K28" s="62">
        <v>25</v>
      </c>
    </row>
    <row r="29" spans="1:12" s="64" customFormat="1" ht="17.100000000000001" customHeight="1" x14ac:dyDescent="0.2">
      <c r="A29" s="62">
        <v>26</v>
      </c>
      <c r="B29" s="63" t="s">
        <v>277</v>
      </c>
      <c r="C29" s="62">
        <v>33</v>
      </c>
      <c r="D29" s="62" t="s">
        <v>232</v>
      </c>
      <c r="E29" s="12">
        <v>61</v>
      </c>
      <c r="F29" s="62">
        <v>14</v>
      </c>
      <c r="G29" s="62">
        <v>694</v>
      </c>
      <c r="H29" s="1">
        <v>14</v>
      </c>
      <c r="I29" s="50">
        <v>7.333333333333333</v>
      </c>
      <c r="J29" s="54">
        <v>4.0000014406315731</v>
      </c>
      <c r="K29" s="62">
        <v>26</v>
      </c>
      <c r="L29" s="65"/>
    </row>
    <row r="30" spans="1:12" s="64" customFormat="1" ht="17.100000000000001" customHeight="1" x14ac:dyDescent="0.2">
      <c r="A30" s="62">
        <v>27</v>
      </c>
      <c r="B30" s="63" t="s">
        <v>281</v>
      </c>
      <c r="C30" s="62">
        <v>68</v>
      </c>
      <c r="D30" s="62" t="s">
        <v>234</v>
      </c>
      <c r="E30" s="12">
        <v>94</v>
      </c>
      <c r="F30" s="62">
        <v>25</v>
      </c>
      <c r="G30" s="62">
        <v>556</v>
      </c>
      <c r="H30" s="1">
        <v>11</v>
      </c>
      <c r="I30" s="50">
        <v>9.3333333333333339</v>
      </c>
      <c r="J30" s="54">
        <v>4.0000017977528088</v>
      </c>
      <c r="K30" s="62">
        <v>27</v>
      </c>
      <c r="L30" s="65"/>
    </row>
    <row r="31" spans="1:12" s="64" customFormat="1" ht="17.100000000000001" customHeight="1" x14ac:dyDescent="0.2">
      <c r="A31" s="62">
        <v>28</v>
      </c>
      <c r="B31" s="63" t="s">
        <v>178</v>
      </c>
      <c r="C31" s="62">
        <v>107</v>
      </c>
      <c r="D31" s="62" t="s">
        <v>233</v>
      </c>
      <c r="E31" s="12">
        <v>89</v>
      </c>
      <c r="F31" s="62">
        <v>8</v>
      </c>
      <c r="G31" s="62">
        <v>382</v>
      </c>
      <c r="H31" s="1">
        <v>7</v>
      </c>
      <c r="I31" s="50">
        <v>15.333333333333334</v>
      </c>
      <c r="J31" s="54">
        <v>4.0000026172529317</v>
      </c>
      <c r="K31" s="62">
        <v>28</v>
      </c>
    </row>
    <row r="32" spans="1:12" s="64" customFormat="1" ht="17.100000000000001" customHeight="1" x14ac:dyDescent="0.2">
      <c r="A32" s="62">
        <v>29</v>
      </c>
      <c r="B32" s="63" t="s">
        <v>286</v>
      </c>
      <c r="C32" s="62">
        <v>44</v>
      </c>
      <c r="D32" s="62" t="s">
        <v>230</v>
      </c>
      <c r="E32" s="12">
        <v>35</v>
      </c>
      <c r="F32" s="62">
        <v>13</v>
      </c>
      <c r="G32" s="62">
        <v>271</v>
      </c>
      <c r="H32" s="1">
        <v>5</v>
      </c>
      <c r="I32" s="50">
        <v>10.333333333333334</v>
      </c>
      <c r="J32" s="54">
        <v>4.0000036882676211</v>
      </c>
      <c r="K32" s="62">
        <v>29</v>
      </c>
    </row>
    <row r="33" spans="1:12" s="64" customFormat="1" ht="17.100000000000001" customHeight="1" x14ac:dyDescent="0.2">
      <c r="A33" s="62">
        <v>30</v>
      </c>
      <c r="B33" s="63" t="s">
        <v>312</v>
      </c>
      <c r="C33" s="62">
        <v>95</v>
      </c>
      <c r="D33" s="62" t="s">
        <v>228</v>
      </c>
      <c r="E33" s="12">
        <v>14</v>
      </c>
      <c r="F33" s="62">
        <v>9</v>
      </c>
      <c r="G33" s="62">
        <v>197</v>
      </c>
      <c r="H33" s="1">
        <v>4</v>
      </c>
      <c r="I33" s="50">
        <v>1.6666666666666667</v>
      </c>
      <c r="J33" s="54">
        <v>4.0000050738241413</v>
      </c>
      <c r="K33" s="62">
        <v>30</v>
      </c>
      <c r="L33" s="65"/>
    </row>
    <row r="34" spans="1:12" s="65" customFormat="1" ht="17.100000000000001" customHeight="1" x14ac:dyDescent="0.2">
      <c r="A34" s="62">
        <v>31</v>
      </c>
      <c r="B34" s="63" t="s">
        <v>276</v>
      </c>
      <c r="C34" s="62">
        <v>36</v>
      </c>
      <c r="D34" s="62" t="s">
        <v>229</v>
      </c>
      <c r="E34" s="12">
        <v>25</v>
      </c>
      <c r="F34" s="62">
        <v>17</v>
      </c>
      <c r="G34" s="62">
        <v>184</v>
      </c>
      <c r="H34" s="1">
        <v>3</v>
      </c>
      <c r="I34" s="50">
        <v>13.333333333333334</v>
      </c>
      <c r="J34" s="54">
        <v>4.0000054297659773</v>
      </c>
      <c r="K34" s="62">
        <v>31</v>
      </c>
      <c r="L34" s="64"/>
    </row>
    <row r="35" spans="1:12" s="64" customFormat="1" ht="17.100000000000001" customHeight="1" x14ac:dyDescent="0.2">
      <c r="A35" s="62">
        <v>32</v>
      </c>
      <c r="B35" s="63" t="s">
        <v>182</v>
      </c>
      <c r="C35" s="62">
        <v>85</v>
      </c>
      <c r="D35" s="62" t="s">
        <v>231</v>
      </c>
      <c r="E35" s="12">
        <v>59</v>
      </c>
      <c r="F35" s="62">
        <v>8</v>
      </c>
      <c r="G35" s="62">
        <v>169</v>
      </c>
      <c r="H35" s="1">
        <v>3</v>
      </c>
      <c r="I35" s="50">
        <v>8.3333333333333339</v>
      </c>
      <c r="J35" s="54">
        <v>4.0000059143600666</v>
      </c>
      <c r="K35" s="62">
        <v>32</v>
      </c>
    </row>
    <row r="36" spans="1:12" s="64" customFormat="1" ht="17.100000000000001" customHeight="1" x14ac:dyDescent="0.2">
      <c r="A36" s="62">
        <v>33</v>
      </c>
      <c r="B36" s="63" t="s">
        <v>205</v>
      </c>
      <c r="C36" s="62">
        <v>3</v>
      </c>
      <c r="D36" s="62" t="s">
        <v>235</v>
      </c>
      <c r="E36" s="12">
        <v>116</v>
      </c>
      <c r="F36" s="62">
        <v>20</v>
      </c>
      <c r="G36" s="62">
        <v>786</v>
      </c>
      <c r="H36" s="1">
        <v>16</v>
      </c>
      <c r="I36" s="50">
        <v>6</v>
      </c>
      <c r="J36" s="54">
        <v>5.0000012719409819</v>
      </c>
      <c r="K36" s="62">
        <v>33</v>
      </c>
    </row>
    <row r="37" spans="1:12" s="64" customFormat="1" ht="17.100000000000001" customHeight="1" x14ac:dyDescent="0.2">
      <c r="A37" s="62">
        <v>34</v>
      </c>
      <c r="B37" s="63" t="s">
        <v>200</v>
      </c>
      <c r="C37" s="62">
        <v>24</v>
      </c>
      <c r="D37" s="62" t="s">
        <v>232</v>
      </c>
      <c r="E37" s="12">
        <v>62</v>
      </c>
      <c r="F37" s="62">
        <v>24</v>
      </c>
      <c r="G37" s="62">
        <v>664</v>
      </c>
      <c r="H37" s="1">
        <v>13</v>
      </c>
      <c r="I37" s="50">
        <v>13.333333333333334</v>
      </c>
      <c r="J37" s="54">
        <v>5.0000015054799469</v>
      </c>
      <c r="K37" s="62">
        <v>34</v>
      </c>
      <c r="L37" s="65"/>
    </row>
    <row r="38" spans="1:12" s="64" customFormat="1" ht="17.100000000000001" customHeight="1" x14ac:dyDescent="0.2">
      <c r="A38" s="62">
        <v>35</v>
      </c>
      <c r="B38" s="63" t="s">
        <v>189</v>
      </c>
      <c r="C38" s="62">
        <v>2</v>
      </c>
      <c r="D38" s="62" t="s">
        <v>234</v>
      </c>
      <c r="E38" s="12">
        <v>93</v>
      </c>
      <c r="F38" s="62">
        <v>28</v>
      </c>
      <c r="G38" s="62">
        <v>484</v>
      </c>
      <c r="H38" s="1">
        <v>10</v>
      </c>
      <c r="I38" s="50">
        <v>1.3333333333333333</v>
      </c>
      <c r="J38" s="54">
        <v>5.0000020649211203</v>
      </c>
      <c r="K38" s="62">
        <v>35</v>
      </c>
    </row>
    <row r="39" spans="1:12" s="65" customFormat="1" ht="17.100000000000001" customHeight="1" x14ac:dyDescent="0.2">
      <c r="A39" s="62">
        <v>36</v>
      </c>
      <c r="B39" s="63" t="s">
        <v>297</v>
      </c>
      <c r="C39" s="62">
        <v>4</v>
      </c>
      <c r="D39" s="62" t="s">
        <v>233</v>
      </c>
      <c r="E39" s="12">
        <v>84</v>
      </c>
      <c r="F39" s="62">
        <v>19</v>
      </c>
      <c r="G39" s="62">
        <v>328</v>
      </c>
      <c r="H39" s="1">
        <v>6</v>
      </c>
      <c r="I39" s="50">
        <v>13.333333333333334</v>
      </c>
      <c r="J39" s="54">
        <v>5.000003047015448</v>
      </c>
      <c r="K39" s="62">
        <v>36</v>
      </c>
      <c r="L39" s="64"/>
    </row>
    <row r="40" spans="1:12" s="64" customFormat="1" ht="17.100000000000001" customHeight="1" x14ac:dyDescent="0.2">
      <c r="A40" s="62">
        <v>37</v>
      </c>
      <c r="B40" s="63" t="s">
        <v>162</v>
      </c>
      <c r="C40" s="62">
        <v>64</v>
      </c>
      <c r="D40" s="62" t="s">
        <v>230</v>
      </c>
      <c r="E40" s="12">
        <v>38</v>
      </c>
      <c r="F40" s="62">
        <v>14</v>
      </c>
      <c r="G40" s="62">
        <v>233</v>
      </c>
      <c r="H40" s="1">
        <v>4</v>
      </c>
      <c r="I40" s="50">
        <v>13.666666666666666</v>
      </c>
      <c r="J40" s="54">
        <v>5.0000042892682508</v>
      </c>
      <c r="K40" s="62">
        <v>37</v>
      </c>
    </row>
    <row r="41" spans="1:12" s="64" customFormat="1" ht="17.100000000000001" customHeight="1" x14ac:dyDescent="0.2">
      <c r="A41" s="62">
        <v>38</v>
      </c>
      <c r="B41" s="63" t="s">
        <v>208</v>
      </c>
      <c r="C41" s="62">
        <v>22</v>
      </c>
      <c r="D41" s="62" t="s">
        <v>229</v>
      </c>
      <c r="E41" s="12">
        <v>16</v>
      </c>
      <c r="F41" s="62">
        <v>15</v>
      </c>
      <c r="G41" s="62">
        <v>174</v>
      </c>
      <c r="H41" s="1">
        <v>3</v>
      </c>
      <c r="I41" s="50">
        <v>10</v>
      </c>
      <c r="J41" s="54">
        <v>5.0000057421762847</v>
      </c>
      <c r="K41" s="62">
        <v>38</v>
      </c>
    </row>
    <row r="42" spans="1:12" s="64" customFormat="1" ht="17.100000000000001" customHeight="1" x14ac:dyDescent="0.2">
      <c r="A42" s="62">
        <v>39</v>
      </c>
      <c r="B42" s="63" t="s">
        <v>176</v>
      </c>
      <c r="C42" s="62">
        <v>105</v>
      </c>
      <c r="D42" s="62" t="s">
        <v>228</v>
      </c>
      <c r="E42" s="12">
        <v>3</v>
      </c>
      <c r="F42" s="62">
        <v>17</v>
      </c>
      <c r="G42" s="62">
        <v>172</v>
      </c>
      <c r="H42" s="1">
        <v>3</v>
      </c>
      <c r="I42" s="50">
        <v>9.3333333333333339</v>
      </c>
      <c r="J42" s="54">
        <v>5.0000058082128129</v>
      </c>
      <c r="K42" s="62">
        <v>39</v>
      </c>
    </row>
    <row r="43" spans="1:12" s="64" customFormat="1" ht="17.100000000000001" customHeight="1" x14ac:dyDescent="0.2">
      <c r="A43" s="62">
        <v>40</v>
      </c>
      <c r="B43" s="63" t="s">
        <v>272</v>
      </c>
      <c r="C43" s="62">
        <v>29</v>
      </c>
      <c r="D43" s="62" t="s">
        <v>231</v>
      </c>
      <c r="E43" s="12">
        <v>58</v>
      </c>
      <c r="F43" s="62">
        <v>9</v>
      </c>
      <c r="G43" s="62">
        <v>120</v>
      </c>
      <c r="H43" s="1">
        <v>2</v>
      </c>
      <c r="I43" s="50">
        <v>8</v>
      </c>
      <c r="J43" s="54">
        <v>5.0000083270880173</v>
      </c>
      <c r="K43" s="62">
        <v>40</v>
      </c>
    </row>
    <row r="44" spans="1:12" s="65" customFormat="1" ht="17.100000000000001" customHeight="1" x14ac:dyDescent="0.2">
      <c r="A44" s="62">
        <v>41</v>
      </c>
      <c r="B44" s="63" t="s">
        <v>156</v>
      </c>
      <c r="C44" s="62">
        <v>41</v>
      </c>
      <c r="D44" s="62" t="s">
        <v>235</v>
      </c>
      <c r="E44" s="12">
        <v>110</v>
      </c>
      <c r="F44" s="62">
        <v>20</v>
      </c>
      <c r="G44" s="62">
        <v>667</v>
      </c>
      <c r="H44" s="1">
        <v>13</v>
      </c>
      <c r="I44" s="50">
        <v>14.333333333333334</v>
      </c>
      <c r="J44" s="54">
        <v>6.0000014988009589</v>
      </c>
      <c r="K44" s="62">
        <v>41</v>
      </c>
      <c r="L44" s="64"/>
    </row>
    <row r="45" spans="1:12" s="64" customFormat="1" ht="17.100000000000001" customHeight="1" x14ac:dyDescent="0.2">
      <c r="A45" s="62">
        <v>42</v>
      </c>
      <c r="B45" s="63" t="s">
        <v>288</v>
      </c>
      <c r="C45" s="62">
        <v>48</v>
      </c>
      <c r="D45" s="62" t="s">
        <v>234</v>
      </c>
      <c r="E45" s="12">
        <v>96</v>
      </c>
      <c r="F45" s="62">
        <v>25</v>
      </c>
      <c r="G45" s="62">
        <v>455</v>
      </c>
      <c r="H45" s="1">
        <v>9</v>
      </c>
      <c r="I45" s="50">
        <v>7.666666666666667</v>
      </c>
      <c r="J45" s="54">
        <v>6.0000021965952772</v>
      </c>
      <c r="K45" s="62">
        <v>42</v>
      </c>
    </row>
    <row r="46" spans="1:12" s="64" customFormat="1" ht="17.100000000000001" customHeight="1" x14ac:dyDescent="0.2">
      <c r="A46" s="62">
        <v>43</v>
      </c>
      <c r="B46" s="63" t="s">
        <v>302</v>
      </c>
      <c r="C46" s="62">
        <v>40</v>
      </c>
      <c r="D46" s="62" t="s">
        <v>232</v>
      </c>
      <c r="E46" s="12">
        <v>75</v>
      </c>
      <c r="F46" s="62">
        <v>11</v>
      </c>
      <c r="G46" s="62">
        <v>392</v>
      </c>
      <c r="H46" s="1">
        <v>8</v>
      </c>
      <c r="I46" s="50">
        <v>2.6666666666666665</v>
      </c>
      <c r="J46" s="54">
        <v>6.0000025503047612</v>
      </c>
      <c r="K46" s="62">
        <v>43</v>
      </c>
    </row>
    <row r="47" spans="1:12" s="65" customFormat="1" ht="17.100000000000001" customHeight="1" x14ac:dyDescent="0.2">
      <c r="A47" s="62">
        <v>44</v>
      </c>
      <c r="B47" s="63" t="s">
        <v>270</v>
      </c>
      <c r="C47" s="62">
        <v>50</v>
      </c>
      <c r="D47" s="62" t="s">
        <v>233</v>
      </c>
      <c r="E47" s="12">
        <v>85</v>
      </c>
      <c r="F47" s="62">
        <v>20</v>
      </c>
      <c r="G47" s="62">
        <v>320</v>
      </c>
      <c r="H47" s="1">
        <v>6</v>
      </c>
      <c r="I47" s="50">
        <v>10.666666666666666</v>
      </c>
      <c r="J47" s="54">
        <v>6.0000031230480948</v>
      </c>
      <c r="K47" s="62">
        <v>44</v>
      </c>
    </row>
    <row r="48" spans="1:12" s="64" customFormat="1" ht="17.100000000000001" customHeight="1" x14ac:dyDescent="0.2">
      <c r="A48" s="62">
        <v>45</v>
      </c>
      <c r="B48" s="63" t="s">
        <v>275</v>
      </c>
      <c r="C48" s="62">
        <v>70</v>
      </c>
      <c r="D48" s="62" t="s">
        <v>230</v>
      </c>
      <c r="E48" s="12">
        <v>36</v>
      </c>
      <c r="F48" s="62">
        <v>16</v>
      </c>
      <c r="G48" s="62">
        <v>191</v>
      </c>
      <c r="H48" s="1">
        <v>3</v>
      </c>
      <c r="I48" s="50">
        <v>15.666666666666666</v>
      </c>
      <c r="J48" s="54">
        <v>6.0000052312199204</v>
      </c>
      <c r="K48" s="62">
        <v>45</v>
      </c>
    </row>
    <row r="49" spans="1:12" s="64" customFormat="1" ht="17.100000000000001" customHeight="1" x14ac:dyDescent="0.2">
      <c r="A49" s="62">
        <v>46</v>
      </c>
      <c r="B49" s="63" t="s">
        <v>283</v>
      </c>
      <c r="C49" s="62">
        <v>49</v>
      </c>
      <c r="D49" s="62" t="s">
        <v>228</v>
      </c>
      <c r="E49" s="12">
        <v>6</v>
      </c>
      <c r="F49" s="62">
        <v>14</v>
      </c>
      <c r="G49" s="62">
        <v>157</v>
      </c>
      <c r="H49" s="1">
        <v>3</v>
      </c>
      <c r="I49" s="50">
        <v>4.333333333333333</v>
      </c>
      <c r="J49" s="54">
        <v>6.0000063637520684</v>
      </c>
      <c r="K49" s="62">
        <v>46</v>
      </c>
    </row>
    <row r="50" spans="1:12" s="65" customFormat="1" ht="17.100000000000001" customHeight="1" x14ac:dyDescent="0.2">
      <c r="A50" s="62">
        <v>47</v>
      </c>
      <c r="B50" s="63" t="s">
        <v>102</v>
      </c>
      <c r="C50" s="62">
        <v>69</v>
      </c>
      <c r="D50" s="62" t="s">
        <v>229</v>
      </c>
      <c r="E50" s="12">
        <v>20</v>
      </c>
      <c r="F50" s="62">
        <v>13</v>
      </c>
      <c r="G50" s="62">
        <v>137</v>
      </c>
      <c r="H50" s="1">
        <v>2</v>
      </c>
      <c r="I50" s="50">
        <v>13.666666666666666</v>
      </c>
      <c r="J50" s="54">
        <v>6.0000072923503245</v>
      </c>
      <c r="K50" s="62">
        <v>47</v>
      </c>
    </row>
    <row r="51" spans="1:12" s="64" customFormat="1" ht="17.100000000000001" customHeight="1" x14ac:dyDescent="0.2">
      <c r="A51" s="62">
        <v>48</v>
      </c>
      <c r="B51" s="63" t="s">
        <v>282</v>
      </c>
      <c r="C51" s="62">
        <v>14</v>
      </c>
      <c r="D51" s="62" t="s">
        <v>231</v>
      </c>
      <c r="E51" s="12">
        <v>50</v>
      </c>
      <c r="F51" s="62">
        <v>8</v>
      </c>
      <c r="G51" s="62">
        <v>96</v>
      </c>
      <c r="H51" s="1">
        <v>2</v>
      </c>
      <c r="I51" s="50">
        <v>0</v>
      </c>
      <c r="J51" s="54">
        <v>6.0000104079933392</v>
      </c>
      <c r="K51" s="62">
        <v>48</v>
      </c>
    </row>
    <row r="52" spans="1:12" s="64" customFormat="1" ht="17.100000000000001" customHeight="1" x14ac:dyDescent="0.2">
      <c r="A52" s="62">
        <v>49</v>
      </c>
      <c r="B52" s="63" t="s">
        <v>219</v>
      </c>
      <c r="C52" s="62">
        <v>43</v>
      </c>
      <c r="D52" s="62" t="s">
        <v>235</v>
      </c>
      <c r="E52" s="12">
        <v>108</v>
      </c>
      <c r="F52" s="62">
        <v>19</v>
      </c>
      <c r="G52" s="62">
        <v>523</v>
      </c>
      <c r="H52" s="1">
        <v>10</v>
      </c>
      <c r="I52" s="50">
        <v>14.333333333333334</v>
      </c>
      <c r="J52" s="54">
        <v>7.0000019113515171</v>
      </c>
      <c r="K52" s="62">
        <v>49</v>
      </c>
    </row>
    <row r="53" spans="1:12" s="64" customFormat="1" ht="17.100000000000001" customHeight="1" x14ac:dyDescent="0.2">
      <c r="A53" s="62">
        <v>50</v>
      </c>
      <c r="B53" s="63" t="s">
        <v>169</v>
      </c>
      <c r="C53" s="62">
        <v>61</v>
      </c>
      <c r="D53" s="62" t="s">
        <v>233</v>
      </c>
      <c r="E53" s="12">
        <v>82</v>
      </c>
      <c r="F53" s="62">
        <v>3</v>
      </c>
      <c r="G53" s="62">
        <v>310</v>
      </c>
      <c r="H53" s="1">
        <v>6</v>
      </c>
      <c r="I53" s="50">
        <v>7.333333333333333</v>
      </c>
      <c r="J53" s="54">
        <v>7.0000032254943072</v>
      </c>
      <c r="K53" s="62">
        <v>50</v>
      </c>
    </row>
    <row r="54" spans="1:12" s="64" customFormat="1" ht="17.100000000000001" customHeight="1" x14ac:dyDescent="0.2">
      <c r="A54" s="62">
        <v>51</v>
      </c>
      <c r="B54" s="63" t="s">
        <v>216</v>
      </c>
      <c r="C54" s="62">
        <v>19</v>
      </c>
      <c r="D54" s="62" t="s">
        <v>234</v>
      </c>
      <c r="E54" s="12">
        <v>101</v>
      </c>
      <c r="F54" s="62">
        <v>9</v>
      </c>
      <c r="G54" s="62">
        <v>305</v>
      </c>
      <c r="H54" s="1">
        <v>6</v>
      </c>
      <c r="I54" s="50">
        <v>5.666666666666667</v>
      </c>
      <c r="J54" s="54">
        <v>7.0000032777213281</v>
      </c>
      <c r="K54" s="62">
        <v>51</v>
      </c>
    </row>
    <row r="55" spans="1:12" s="64" customFormat="1" ht="17.100000000000001" customHeight="1" x14ac:dyDescent="0.2">
      <c r="A55" s="62">
        <v>52</v>
      </c>
      <c r="B55" s="63" t="s">
        <v>133</v>
      </c>
      <c r="C55" s="62">
        <v>1</v>
      </c>
      <c r="D55" s="62" t="s">
        <v>232</v>
      </c>
      <c r="E55" s="12">
        <v>63</v>
      </c>
      <c r="F55" s="62">
        <v>18</v>
      </c>
      <c r="G55" s="62">
        <v>303</v>
      </c>
      <c r="H55" s="1">
        <v>6</v>
      </c>
      <c r="I55" s="50">
        <v>5</v>
      </c>
      <c r="J55" s="54">
        <v>7.0000032983706051</v>
      </c>
      <c r="K55" s="62">
        <v>52</v>
      </c>
    </row>
    <row r="56" spans="1:12" s="64" customFormat="1" ht="17.100000000000001" customHeight="1" x14ac:dyDescent="0.2">
      <c r="A56" s="62">
        <v>53</v>
      </c>
      <c r="B56" s="63" t="s">
        <v>201</v>
      </c>
      <c r="C56" s="62">
        <v>117</v>
      </c>
      <c r="D56" s="62" t="s">
        <v>230</v>
      </c>
      <c r="E56" s="12">
        <v>41</v>
      </c>
      <c r="F56" s="62">
        <v>7</v>
      </c>
      <c r="G56" s="62">
        <v>148</v>
      </c>
      <c r="H56" s="1">
        <v>3</v>
      </c>
      <c r="I56" s="50">
        <v>1.3333333333333333</v>
      </c>
      <c r="J56" s="54">
        <v>7.0000067535625039</v>
      </c>
      <c r="K56" s="62">
        <v>53</v>
      </c>
    </row>
    <row r="57" spans="1:12" s="65" customFormat="1" ht="17.100000000000001" customHeight="1" x14ac:dyDescent="0.2">
      <c r="A57" s="62">
        <v>54</v>
      </c>
      <c r="B57" s="63" t="s">
        <v>181</v>
      </c>
      <c r="C57" s="62">
        <v>37</v>
      </c>
      <c r="D57" s="62" t="s">
        <v>228</v>
      </c>
      <c r="E57" s="12">
        <v>1</v>
      </c>
      <c r="F57" s="62">
        <v>12</v>
      </c>
      <c r="G57" s="62">
        <v>139</v>
      </c>
      <c r="H57" s="1">
        <v>2</v>
      </c>
      <c r="I57" s="50">
        <v>14.333333333333334</v>
      </c>
      <c r="J57" s="54">
        <v>7.0000071880391026</v>
      </c>
      <c r="K57" s="62">
        <v>54</v>
      </c>
      <c r="L57" s="64"/>
    </row>
    <row r="58" spans="1:12" s="64" customFormat="1" ht="17.100000000000001" customHeight="1" x14ac:dyDescent="0.2">
      <c r="A58" s="62">
        <v>55</v>
      </c>
      <c r="B58" s="63" t="s">
        <v>159</v>
      </c>
      <c r="C58" s="62">
        <v>42</v>
      </c>
      <c r="D58" s="62" t="s">
        <v>229</v>
      </c>
      <c r="E58" s="12">
        <v>22</v>
      </c>
      <c r="F58" s="62">
        <v>10</v>
      </c>
      <c r="G58" s="62">
        <v>136</v>
      </c>
      <c r="H58" s="1">
        <v>2</v>
      </c>
      <c r="I58" s="50">
        <v>13.333333333333334</v>
      </c>
      <c r="J58" s="54">
        <v>7.0000073475385749</v>
      </c>
      <c r="K58" s="62">
        <v>55</v>
      </c>
      <c r="L58" s="65"/>
    </row>
    <row r="59" spans="1:12" s="64" customFormat="1" ht="17.100000000000001" customHeight="1" x14ac:dyDescent="0.2">
      <c r="A59" s="62">
        <v>56</v>
      </c>
      <c r="B59" s="63" t="s">
        <v>278</v>
      </c>
      <c r="C59" s="62">
        <v>82</v>
      </c>
      <c r="D59" s="62" t="s">
        <v>231</v>
      </c>
      <c r="E59" s="12">
        <v>54</v>
      </c>
      <c r="F59" s="62">
        <v>6</v>
      </c>
      <c r="G59" s="62">
        <v>71</v>
      </c>
      <c r="H59" s="1">
        <v>1</v>
      </c>
      <c r="I59" s="50">
        <v>7.666666666666667</v>
      </c>
      <c r="J59" s="54">
        <v>7.0000140726146922</v>
      </c>
      <c r="K59" s="62">
        <v>56</v>
      </c>
    </row>
    <row r="60" spans="1:12" s="64" customFormat="1" ht="17.100000000000001" customHeight="1" x14ac:dyDescent="0.2">
      <c r="A60" s="62">
        <v>57</v>
      </c>
      <c r="B60" s="63" t="s">
        <v>183</v>
      </c>
      <c r="C60" s="62">
        <v>98</v>
      </c>
      <c r="D60" s="62" t="s">
        <v>235</v>
      </c>
      <c r="E60" s="12">
        <v>112</v>
      </c>
      <c r="F60" s="62">
        <v>7</v>
      </c>
      <c r="G60" s="62">
        <v>453</v>
      </c>
      <c r="H60" s="1">
        <v>9</v>
      </c>
      <c r="I60" s="50">
        <v>7</v>
      </c>
      <c r="J60" s="54">
        <v>8.0000022071644565</v>
      </c>
      <c r="K60" s="62">
        <v>57</v>
      </c>
    </row>
    <row r="61" spans="1:12" s="65" customFormat="1" ht="17.100000000000001" customHeight="1" x14ac:dyDescent="0.2">
      <c r="A61" s="62">
        <v>58</v>
      </c>
      <c r="B61" s="63" t="s">
        <v>305</v>
      </c>
      <c r="C61" s="62">
        <v>39</v>
      </c>
      <c r="D61" s="62" t="s">
        <v>233</v>
      </c>
      <c r="E61" s="12">
        <v>81</v>
      </c>
      <c r="F61" s="62">
        <v>13</v>
      </c>
      <c r="G61" s="62">
        <v>287</v>
      </c>
      <c r="H61" s="1">
        <v>5</v>
      </c>
      <c r="I61" s="50">
        <v>15.666666666666666</v>
      </c>
      <c r="J61" s="54">
        <v>8.0000034827430078</v>
      </c>
      <c r="K61" s="62">
        <v>58</v>
      </c>
    </row>
    <row r="62" spans="1:12" s="64" customFormat="1" ht="17.100000000000001" customHeight="1" x14ac:dyDescent="0.2">
      <c r="A62" s="62">
        <v>59</v>
      </c>
      <c r="B62" s="63" t="s">
        <v>236</v>
      </c>
      <c r="C62" s="62">
        <v>66</v>
      </c>
      <c r="D62" s="62" t="s">
        <v>232</v>
      </c>
      <c r="E62" s="12">
        <v>71</v>
      </c>
      <c r="F62" s="62">
        <v>20</v>
      </c>
      <c r="G62" s="62">
        <v>275</v>
      </c>
      <c r="H62" s="1">
        <v>5</v>
      </c>
      <c r="I62" s="50">
        <v>11.666666666666666</v>
      </c>
      <c r="J62" s="54">
        <v>8.0000036337209295</v>
      </c>
      <c r="K62" s="62">
        <v>59</v>
      </c>
    </row>
    <row r="63" spans="1:12" s="64" customFormat="1" ht="17.100000000000001" customHeight="1" x14ac:dyDescent="0.2">
      <c r="A63" s="62">
        <v>60</v>
      </c>
      <c r="B63" s="63" t="s">
        <v>217</v>
      </c>
      <c r="C63" s="62">
        <v>93</v>
      </c>
      <c r="D63" s="62" t="s">
        <v>234</v>
      </c>
      <c r="E63" s="12">
        <v>105</v>
      </c>
      <c r="F63" s="62">
        <v>8</v>
      </c>
      <c r="G63" s="62">
        <v>245</v>
      </c>
      <c r="H63" s="1">
        <v>5</v>
      </c>
      <c r="I63" s="50">
        <v>1.6666666666666667</v>
      </c>
      <c r="J63" s="54">
        <v>8.000004080300311</v>
      </c>
      <c r="K63" s="62">
        <v>60</v>
      </c>
    </row>
    <row r="64" spans="1:12" s="64" customFormat="1" ht="17.100000000000001" customHeight="1" x14ac:dyDescent="0.2">
      <c r="A64" s="62">
        <v>61</v>
      </c>
      <c r="B64" s="63" t="s">
        <v>213</v>
      </c>
      <c r="C64" s="62">
        <v>90</v>
      </c>
      <c r="D64" s="62" t="s">
        <v>230</v>
      </c>
      <c r="E64" s="12">
        <v>40</v>
      </c>
      <c r="F64" s="62">
        <v>13</v>
      </c>
      <c r="G64" s="62">
        <v>139</v>
      </c>
      <c r="H64" s="1">
        <v>2</v>
      </c>
      <c r="I64" s="50">
        <v>14.333333333333334</v>
      </c>
      <c r="J64" s="54">
        <v>8.0000071875224616</v>
      </c>
      <c r="K64" s="62">
        <v>61</v>
      </c>
    </row>
    <row r="65" spans="1:12" s="65" customFormat="1" ht="17.100000000000001" customHeight="1" x14ac:dyDescent="0.2">
      <c r="A65" s="62">
        <v>62</v>
      </c>
      <c r="B65" s="63" t="s">
        <v>285</v>
      </c>
      <c r="C65" s="62">
        <v>110</v>
      </c>
      <c r="D65" s="62" t="s">
        <v>228</v>
      </c>
      <c r="E65" s="12">
        <v>9</v>
      </c>
      <c r="F65" s="62">
        <v>11</v>
      </c>
      <c r="G65" s="62">
        <v>129</v>
      </c>
      <c r="H65" s="1">
        <v>2</v>
      </c>
      <c r="I65" s="50">
        <v>11</v>
      </c>
      <c r="J65" s="54">
        <v>8.0000077453334359</v>
      </c>
      <c r="K65" s="62">
        <v>62</v>
      </c>
      <c r="L65" s="64"/>
    </row>
    <row r="66" spans="1:12" s="65" customFormat="1" ht="17.100000000000001" customHeight="1" x14ac:dyDescent="0.2">
      <c r="A66" s="62">
        <v>63</v>
      </c>
      <c r="B66" s="63" t="s">
        <v>202</v>
      </c>
      <c r="C66" s="62">
        <v>60</v>
      </c>
      <c r="D66" s="62" t="s">
        <v>229</v>
      </c>
      <c r="E66" s="12">
        <v>29</v>
      </c>
      <c r="F66" s="62">
        <v>10</v>
      </c>
      <c r="G66" s="62">
        <v>124</v>
      </c>
      <c r="H66" s="1">
        <v>2</v>
      </c>
      <c r="I66" s="50">
        <v>9.3333333333333339</v>
      </c>
      <c r="J66" s="54">
        <v>8.0000080580177269</v>
      </c>
      <c r="K66" s="62">
        <v>63</v>
      </c>
    </row>
    <row r="67" spans="1:12" s="65" customFormat="1" ht="17.100000000000001" customHeight="1" x14ac:dyDescent="0.2">
      <c r="A67" s="62">
        <v>64</v>
      </c>
      <c r="B67" s="63" t="s">
        <v>273</v>
      </c>
      <c r="C67" s="62">
        <v>75</v>
      </c>
      <c r="D67" s="62" t="s">
        <v>231</v>
      </c>
      <c r="E67" s="12">
        <v>55</v>
      </c>
      <c r="F67" s="62">
        <v>2</v>
      </c>
      <c r="G67" s="62">
        <v>43</v>
      </c>
      <c r="H67" s="1">
        <v>0</v>
      </c>
      <c r="I67" s="50">
        <v>14.333333333333334</v>
      </c>
      <c r="J67" s="54">
        <v>8.0000232450023248</v>
      </c>
      <c r="K67" s="62">
        <v>64</v>
      </c>
      <c r="L67" s="64"/>
    </row>
    <row r="68" spans="1:12" s="65" customFormat="1" ht="17.100000000000001" customHeight="1" x14ac:dyDescent="0.2">
      <c r="A68" s="62">
        <v>65</v>
      </c>
      <c r="B68" s="63" t="s">
        <v>207</v>
      </c>
      <c r="C68" s="62">
        <v>97</v>
      </c>
      <c r="D68" s="62" t="s">
        <v>235</v>
      </c>
      <c r="E68" s="12">
        <v>109</v>
      </c>
      <c r="F68" s="62">
        <v>16</v>
      </c>
      <c r="G68" s="62">
        <v>358</v>
      </c>
      <c r="H68" s="1">
        <v>7</v>
      </c>
      <c r="I68" s="50">
        <v>7.333333333333333</v>
      </c>
      <c r="J68" s="54">
        <v>9.0000027920482459</v>
      </c>
      <c r="K68" s="62">
        <v>65</v>
      </c>
      <c r="L68" s="64"/>
    </row>
    <row r="69" spans="1:12" s="65" customFormat="1" ht="17.100000000000001" customHeight="1" x14ac:dyDescent="0.2">
      <c r="A69" s="62">
        <v>66</v>
      </c>
      <c r="B69" s="63" t="s">
        <v>239</v>
      </c>
      <c r="C69" s="62">
        <v>102</v>
      </c>
      <c r="D69" s="62" t="s">
        <v>232</v>
      </c>
      <c r="E69" s="12">
        <v>72</v>
      </c>
      <c r="F69" s="62">
        <v>12</v>
      </c>
      <c r="G69" s="62">
        <v>255</v>
      </c>
      <c r="H69" s="1">
        <v>5</v>
      </c>
      <c r="I69" s="50">
        <v>5</v>
      </c>
      <c r="J69" s="54">
        <v>9.0000039197240511</v>
      </c>
      <c r="K69" s="62">
        <v>66</v>
      </c>
      <c r="L69" s="64"/>
    </row>
    <row r="70" spans="1:12" s="65" customFormat="1" ht="17.100000000000001" customHeight="1" x14ac:dyDescent="0.2">
      <c r="A70" s="62">
        <v>67</v>
      </c>
      <c r="B70" s="63" t="s">
        <v>184</v>
      </c>
      <c r="C70" s="62">
        <v>100</v>
      </c>
      <c r="D70" s="62" t="s">
        <v>233</v>
      </c>
      <c r="E70" s="12">
        <v>77</v>
      </c>
      <c r="F70" s="62">
        <v>15</v>
      </c>
      <c r="G70" s="62">
        <v>231</v>
      </c>
      <c r="H70" s="1">
        <v>4</v>
      </c>
      <c r="I70" s="50">
        <v>13</v>
      </c>
      <c r="J70" s="54">
        <v>9.0000043261951106</v>
      </c>
      <c r="K70" s="62">
        <v>67</v>
      </c>
      <c r="L70" s="64"/>
    </row>
    <row r="71" spans="1:12" s="65" customFormat="1" ht="17.100000000000001" customHeight="1" x14ac:dyDescent="0.2">
      <c r="A71" s="62">
        <v>68</v>
      </c>
      <c r="B71" s="63" t="s">
        <v>187</v>
      </c>
      <c r="C71" s="62">
        <v>81</v>
      </c>
      <c r="D71" s="62" t="s">
        <v>234</v>
      </c>
      <c r="E71" s="12">
        <v>103</v>
      </c>
      <c r="F71" s="62">
        <v>8</v>
      </c>
      <c r="G71" s="62">
        <v>172</v>
      </c>
      <c r="H71" s="1">
        <v>3</v>
      </c>
      <c r="I71" s="50">
        <v>9.3333333333333339</v>
      </c>
      <c r="J71" s="54">
        <v>9.0000058112505812</v>
      </c>
      <c r="K71" s="62">
        <v>68</v>
      </c>
      <c r="L71" s="64"/>
    </row>
    <row r="72" spans="1:12" s="65" customFormat="1" ht="17.100000000000001" customHeight="1" x14ac:dyDescent="0.2">
      <c r="A72" s="62">
        <v>69</v>
      </c>
      <c r="B72" s="63" t="s">
        <v>100</v>
      </c>
      <c r="C72" s="62">
        <v>34</v>
      </c>
      <c r="D72" s="62" t="s">
        <v>228</v>
      </c>
      <c r="E72" s="12">
        <v>13</v>
      </c>
      <c r="F72" s="62">
        <v>11</v>
      </c>
      <c r="G72" s="62">
        <v>125</v>
      </c>
      <c r="H72" s="1">
        <v>2</v>
      </c>
      <c r="I72" s="50">
        <v>9.6666666666666661</v>
      </c>
      <c r="J72" s="54">
        <v>9.0000079929661894</v>
      </c>
      <c r="K72" s="62">
        <v>69</v>
      </c>
      <c r="L72" s="64"/>
    </row>
    <row r="73" spans="1:12" s="65" customFormat="1" ht="17.100000000000001" customHeight="1" x14ac:dyDescent="0.2">
      <c r="A73" s="62">
        <v>70</v>
      </c>
      <c r="B73" s="63" t="s">
        <v>280</v>
      </c>
      <c r="C73" s="62">
        <v>38</v>
      </c>
      <c r="D73" s="62" t="s">
        <v>230</v>
      </c>
      <c r="E73" s="12">
        <v>43</v>
      </c>
      <c r="F73" s="62">
        <v>8</v>
      </c>
      <c r="G73" s="62">
        <v>120</v>
      </c>
      <c r="H73" s="1">
        <v>2</v>
      </c>
      <c r="I73" s="50">
        <v>8</v>
      </c>
      <c r="J73" s="54">
        <v>9.0000083277814795</v>
      </c>
      <c r="K73" s="62">
        <v>70</v>
      </c>
    </row>
    <row r="74" spans="1:12" s="65" customFormat="1" ht="17.100000000000001" customHeight="1" x14ac:dyDescent="0.2">
      <c r="A74" s="62">
        <v>71</v>
      </c>
      <c r="B74" s="63" t="s">
        <v>292</v>
      </c>
      <c r="C74" s="62">
        <v>57</v>
      </c>
      <c r="D74" s="62" t="s">
        <v>229</v>
      </c>
      <c r="E74" s="12">
        <v>17</v>
      </c>
      <c r="F74" s="62">
        <v>3</v>
      </c>
      <c r="G74" s="62">
        <v>84</v>
      </c>
      <c r="H74" s="1">
        <v>1</v>
      </c>
      <c r="I74" s="50">
        <v>12</v>
      </c>
      <c r="J74" s="54">
        <v>9.0000119005117227</v>
      </c>
      <c r="K74" s="62">
        <v>71</v>
      </c>
    </row>
    <row r="75" spans="1:12" s="65" customFormat="1" ht="17.100000000000001" customHeight="1" x14ac:dyDescent="0.2">
      <c r="A75" s="62">
        <v>72</v>
      </c>
      <c r="B75" s="63" t="s">
        <v>237</v>
      </c>
      <c r="C75" s="62">
        <v>9</v>
      </c>
      <c r="D75" s="62" t="s">
        <v>231</v>
      </c>
      <c r="E75" s="12">
        <v>57</v>
      </c>
      <c r="F75" s="62">
        <v>1</v>
      </c>
      <c r="G75" s="62">
        <v>40</v>
      </c>
      <c r="H75" s="1">
        <v>0</v>
      </c>
      <c r="I75" s="50">
        <v>13.333333333333334</v>
      </c>
      <c r="J75" s="54">
        <v>9.0000249937515626</v>
      </c>
      <c r="K75" s="62">
        <v>72</v>
      </c>
    </row>
    <row r="76" spans="1:12" s="65" customFormat="1" ht="17.100000000000001" customHeight="1" x14ac:dyDescent="0.2">
      <c r="A76" s="62">
        <v>73</v>
      </c>
      <c r="B76" s="63" t="s">
        <v>300</v>
      </c>
      <c r="C76" s="62">
        <v>92</v>
      </c>
      <c r="D76" s="62" t="s">
        <v>235</v>
      </c>
      <c r="E76" s="12">
        <v>107</v>
      </c>
      <c r="F76" s="62">
        <v>9</v>
      </c>
      <c r="G76" s="62">
        <v>286</v>
      </c>
      <c r="H76" s="1">
        <v>5</v>
      </c>
      <c r="I76" s="50">
        <v>15.333333333333334</v>
      </c>
      <c r="J76" s="54">
        <v>10.000003495403543</v>
      </c>
      <c r="K76" s="62">
        <v>73</v>
      </c>
    </row>
    <row r="77" spans="1:12" s="65" customFormat="1" ht="17.100000000000001" customHeight="1" x14ac:dyDescent="0.2">
      <c r="A77" s="62">
        <v>74</v>
      </c>
      <c r="B77" s="63" t="s">
        <v>289</v>
      </c>
      <c r="C77" s="62">
        <v>96</v>
      </c>
      <c r="D77" s="62" t="s">
        <v>232</v>
      </c>
      <c r="E77" s="12">
        <v>67</v>
      </c>
      <c r="F77" s="62">
        <v>11</v>
      </c>
      <c r="G77" s="62">
        <v>243</v>
      </c>
      <c r="H77" s="1">
        <v>5</v>
      </c>
      <c r="I77" s="50">
        <v>1</v>
      </c>
      <c r="J77" s="54">
        <v>10.000004113364321</v>
      </c>
      <c r="K77" s="62">
        <v>74</v>
      </c>
    </row>
    <row r="78" spans="1:12" s="65" customFormat="1" ht="17.100000000000001" customHeight="1" x14ac:dyDescent="0.2">
      <c r="A78" s="62">
        <v>75</v>
      </c>
      <c r="B78" s="63" t="s">
        <v>206</v>
      </c>
      <c r="C78" s="62">
        <v>111</v>
      </c>
      <c r="D78" s="62" t="s">
        <v>233</v>
      </c>
      <c r="E78" s="12">
        <v>79</v>
      </c>
      <c r="F78" s="62">
        <v>12</v>
      </c>
      <c r="G78" s="62">
        <v>157</v>
      </c>
      <c r="H78" s="1">
        <v>3</v>
      </c>
      <c r="I78" s="50">
        <v>4.333333333333333</v>
      </c>
      <c r="J78" s="54">
        <v>10.000006364562118</v>
      </c>
      <c r="K78" s="62">
        <v>75</v>
      </c>
    </row>
    <row r="79" spans="1:12" s="65" customFormat="1" ht="17.100000000000001" customHeight="1" x14ac:dyDescent="0.2">
      <c r="A79" s="62">
        <v>76</v>
      </c>
      <c r="B79" s="63" t="s">
        <v>191</v>
      </c>
      <c r="C79" s="62">
        <v>51</v>
      </c>
      <c r="D79" s="62" t="s">
        <v>234</v>
      </c>
      <c r="E79" s="12">
        <v>95</v>
      </c>
      <c r="F79" s="62">
        <v>4</v>
      </c>
      <c r="G79" s="62">
        <v>138</v>
      </c>
      <c r="H79" s="1">
        <v>2</v>
      </c>
      <c r="I79" s="50">
        <v>14</v>
      </c>
      <c r="J79" s="54">
        <v>10.000007244277022</v>
      </c>
      <c r="K79" s="62">
        <v>76</v>
      </c>
    </row>
    <row r="80" spans="1:12" s="65" customFormat="1" ht="17.100000000000001" customHeight="1" x14ac:dyDescent="0.2">
      <c r="A80" s="62">
        <v>77</v>
      </c>
      <c r="B80" s="63" t="s">
        <v>203</v>
      </c>
      <c r="C80" s="62">
        <v>25</v>
      </c>
      <c r="D80" s="62" t="s">
        <v>230</v>
      </c>
      <c r="E80" s="12">
        <v>42</v>
      </c>
      <c r="F80" s="62">
        <v>10</v>
      </c>
      <c r="G80" s="62">
        <v>118</v>
      </c>
      <c r="H80" s="1">
        <v>2</v>
      </c>
      <c r="I80" s="50">
        <v>7.333333333333333</v>
      </c>
      <c r="J80" s="54">
        <v>10.000008467400509</v>
      </c>
      <c r="K80" s="62">
        <v>77</v>
      </c>
    </row>
    <row r="81" spans="1:11" s="65" customFormat="1" ht="17.100000000000001" customHeight="1" x14ac:dyDescent="0.2">
      <c r="A81" s="62">
        <v>78</v>
      </c>
      <c r="B81" s="63" t="s">
        <v>212</v>
      </c>
      <c r="C81" s="62">
        <v>8</v>
      </c>
      <c r="D81" s="62" t="s">
        <v>228</v>
      </c>
      <c r="E81" s="12">
        <v>7</v>
      </c>
      <c r="F81" s="62">
        <v>11</v>
      </c>
      <c r="G81" s="62">
        <v>109</v>
      </c>
      <c r="H81" s="1">
        <v>2</v>
      </c>
      <c r="I81" s="50">
        <v>4.333333333333333</v>
      </c>
      <c r="J81" s="54">
        <v>10.00000916506278</v>
      </c>
      <c r="K81" s="62">
        <v>78</v>
      </c>
    </row>
    <row r="82" spans="1:11" s="65" customFormat="1" ht="17.100000000000001" customHeight="1" x14ac:dyDescent="0.2">
      <c r="A82" s="62">
        <v>79</v>
      </c>
      <c r="B82" s="63" t="s">
        <v>301</v>
      </c>
      <c r="C82" s="62">
        <v>115</v>
      </c>
      <c r="D82" s="62" t="s">
        <v>229</v>
      </c>
      <c r="E82" s="12">
        <v>30</v>
      </c>
      <c r="F82" s="62">
        <v>5</v>
      </c>
      <c r="G82" s="62">
        <v>54</v>
      </c>
      <c r="H82" s="1">
        <v>1</v>
      </c>
      <c r="I82" s="50">
        <v>2</v>
      </c>
      <c r="J82" s="54">
        <v>10.000018501387604</v>
      </c>
      <c r="K82" s="62">
        <v>79</v>
      </c>
    </row>
    <row r="83" spans="1:11" s="65" customFormat="1" ht="17.100000000000001" customHeight="1" x14ac:dyDescent="0.2">
      <c r="A83" s="62">
        <v>80</v>
      </c>
      <c r="B83" s="63" t="s">
        <v>150</v>
      </c>
      <c r="C83" s="62">
        <v>26</v>
      </c>
      <c r="D83" s="62" t="s">
        <v>231</v>
      </c>
      <c r="E83" s="12">
        <v>60</v>
      </c>
      <c r="F83" s="62">
        <v>2</v>
      </c>
      <c r="G83" s="62">
        <v>38</v>
      </c>
      <c r="H83" s="1">
        <v>0</v>
      </c>
      <c r="I83" s="50">
        <v>12.666666666666666</v>
      </c>
      <c r="J83" s="54">
        <v>10.000026301946344</v>
      </c>
      <c r="K83" s="62">
        <v>80</v>
      </c>
    </row>
    <row r="84" spans="1:11" s="65" customFormat="1" ht="17.100000000000001" customHeight="1" x14ac:dyDescent="0.2">
      <c r="A84" s="62">
        <v>81</v>
      </c>
      <c r="B84" s="63" t="s">
        <v>294</v>
      </c>
      <c r="C84" s="62">
        <v>10</v>
      </c>
      <c r="D84" s="62" t="s">
        <v>235</v>
      </c>
      <c r="E84" s="12">
        <v>117</v>
      </c>
      <c r="F84" s="62">
        <v>10</v>
      </c>
      <c r="G84" s="62">
        <v>266</v>
      </c>
      <c r="H84" s="1">
        <v>5</v>
      </c>
      <c r="I84" s="50">
        <v>8.6666666666666661</v>
      </c>
      <c r="J84" s="54">
        <v>11.00000375798572</v>
      </c>
      <c r="K84" s="62">
        <v>81</v>
      </c>
    </row>
    <row r="85" spans="1:11" s="65" customFormat="1" ht="17.100000000000001" customHeight="1" x14ac:dyDescent="0.2">
      <c r="A85" s="62">
        <v>82</v>
      </c>
      <c r="B85" s="63" t="s">
        <v>166</v>
      </c>
      <c r="C85" s="62">
        <v>72</v>
      </c>
      <c r="D85" s="62" t="s">
        <v>232</v>
      </c>
      <c r="E85" s="12">
        <v>69</v>
      </c>
      <c r="F85" s="62">
        <v>6</v>
      </c>
      <c r="G85" s="62">
        <v>238</v>
      </c>
      <c r="H85" s="1">
        <v>4</v>
      </c>
      <c r="I85" s="50">
        <v>15.333333333333334</v>
      </c>
      <c r="J85" s="54">
        <v>11.000004200621692</v>
      </c>
      <c r="K85" s="62">
        <v>82</v>
      </c>
    </row>
    <row r="86" spans="1:11" s="65" customFormat="1" ht="17.100000000000001" customHeight="1" x14ac:dyDescent="0.2">
      <c r="A86" s="62">
        <v>83</v>
      </c>
      <c r="B86" s="63" t="s">
        <v>96</v>
      </c>
      <c r="C86" s="62">
        <v>94</v>
      </c>
      <c r="D86" s="62" t="s">
        <v>233</v>
      </c>
      <c r="E86" s="12">
        <v>88</v>
      </c>
      <c r="F86" s="62">
        <v>11</v>
      </c>
      <c r="G86" s="62">
        <v>134</v>
      </c>
      <c r="H86" s="1">
        <v>2</v>
      </c>
      <c r="I86" s="50">
        <v>12.666666666666666</v>
      </c>
      <c r="J86" s="54">
        <v>11.000007456565505</v>
      </c>
      <c r="K86" s="62">
        <v>83</v>
      </c>
    </row>
    <row r="87" spans="1:11" s="65" customFormat="1" ht="17.100000000000001" customHeight="1" x14ac:dyDescent="0.2">
      <c r="A87" s="62">
        <v>84</v>
      </c>
      <c r="B87" s="63" t="s">
        <v>238</v>
      </c>
      <c r="C87" s="62">
        <v>7</v>
      </c>
      <c r="D87" s="62" t="s">
        <v>234</v>
      </c>
      <c r="E87" s="12">
        <v>97</v>
      </c>
      <c r="F87" s="62">
        <v>9</v>
      </c>
      <c r="G87" s="62">
        <v>129</v>
      </c>
      <c r="H87" s="1">
        <v>2</v>
      </c>
      <c r="I87" s="50">
        <v>11</v>
      </c>
      <c r="J87" s="54">
        <v>11.000007746533427</v>
      </c>
      <c r="K87" s="62">
        <v>84</v>
      </c>
    </row>
    <row r="88" spans="1:11" s="65" customFormat="1" ht="17.100000000000001" customHeight="1" x14ac:dyDescent="0.2">
      <c r="A88" s="62">
        <v>85</v>
      </c>
      <c r="B88" s="63" t="s">
        <v>164</v>
      </c>
      <c r="C88" s="62">
        <v>91</v>
      </c>
      <c r="D88" s="62" t="s">
        <v>228</v>
      </c>
      <c r="E88" s="12">
        <v>11</v>
      </c>
      <c r="F88" s="62">
        <v>9</v>
      </c>
      <c r="G88" s="62">
        <v>102</v>
      </c>
      <c r="H88" s="1">
        <v>2</v>
      </c>
      <c r="I88" s="50">
        <v>2</v>
      </c>
      <c r="J88" s="54">
        <v>11.000009795278675</v>
      </c>
      <c r="K88" s="62">
        <v>85</v>
      </c>
    </row>
    <row r="89" spans="1:11" s="65" customFormat="1" ht="17.100000000000001" customHeight="1" x14ac:dyDescent="0.2">
      <c r="A89" s="62">
        <v>86</v>
      </c>
      <c r="B89" s="63" t="s">
        <v>95</v>
      </c>
      <c r="C89" s="62">
        <v>54</v>
      </c>
      <c r="D89" s="62" t="s">
        <v>230</v>
      </c>
      <c r="E89" s="12">
        <v>39</v>
      </c>
      <c r="F89" s="62">
        <v>4</v>
      </c>
      <c r="G89" s="62">
        <v>86</v>
      </c>
      <c r="H89" s="1">
        <v>1</v>
      </c>
      <c r="I89" s="50">
        <v>12.666666666666666</v>
      </c>
      <c r="J89" s="54">
        <v>11.000011622501162</v>
      </c>
      <c r="K89" s="62">
        <v>86</v>
      </c>
    </row>
    <row r="90" spans="1:11" s="65" customFormat="1" ht="17.100000000000001" customHeight="1" x14ac:dyDescent="0.2">
      <c r="A90" s="62">
        <v>87</v>
      </c>
      <c r="B90" s="63" t="s">
        <v>160</v>
      </c>
      <c r="C90" s="62">
        <v>84</v>
      </c>
      <c r="D90" s="62" t="s">
        <v>229</v>
      </c>
      <c r="E90" s="12">
        <v>18</v>
      </c>
      <c r="F90" s="62">
        <v>5</v>
      </c>
      <c r="G90" s="62">
        <v>43</v>
      </c>
      <c r="H90" s="1">
        <v>0</v>
      </c>
      <c r="I90" s="50">
        <v>14.333333333333334</v>
      </c>
      <c r="J90" s="54">
        <v>11.000023228803716</v>
      </c>
      <c r="K90" s="62">
        <v>87</v>
      </c>
    </row>
    <row r="91" spans="1:11" s="65" customFormat="1" ht="17.100000000000001" customHeight="1" x14ac:dyDescent="0.2">
      <c r="A91" s="62">
        <v>88</v>
      </c>
      <c r="B91" s="63" t="s">
        <v>168</v>
      </c>
      <c r="C91" s="62">
        <v>108</v>
      </c>
      <c r="D91" s="62" t="s">
        <v>231</v>
      </c>
      <c r="E91" s="12">
        <v>47</v>
      </c>
      <c r="F91" s="62">
        <v>3</v>
      </c>
      <c r="G91" s="62">
        <v>21</v>
      </c>
      <c r="H91" s="1">
        <v>0</v>
      </c>
      <c r="I91" s="50">
        <v>7</v>
      </c>
      <c r="J91" s="54">
        <v>11.000047551117451</v>
      </c>
      <c r="K91" s="62">
        <v>88</v>
      </c>
    </row>
    <row r="92" spans="1:11" s="65" customFormat="1" ht="17.100000000000001" customHeight="1" x14ac:dyDescent="0.2">
      <c r="A92" s="62">
        <v>89</v>
      </c>
      <c r="B92" s="63" t="s">
        <v>279</v>
      </c>
      <c r="C92" s="62">
        <v>101</v>
      </c>
      <c r="D92" s="62" t="s">
        <v>235</v>
      </c>
      <c r="E92" s="12">
        <v>111</v>
      </c>
      <c r="F92" s="62">
        <v>12</v>
      </c>
      <c r="G92" s="62">
        <v>257</v>
      </c>
      <c r="H92" s="1">
        <v>5</v>
      </c>
      <c r="I92" s="50">
        <v>5.666666666666667</v>
      </c>
      <c r="J92" s="54">
        <v>12.000003889234598</v>
      </c>
      <c r="K92" s="62">
        <v>89</v>
      </c>
    </row>
    <row r="93" spans="1:11" s="65" customFormat="1" ht="17.100000000000001" customHeight="1" x14ac:dyDescent="0.2">
      <c r="A93" s="62">
        <v>90</v>
      </c>
      <c r="B93" s="63" t="s">
        <v>214</v>
      </c>
      <c r="C93" s="62">
        <v>23</v>
      </c>
      <c r="D93" s="62" t="s">
        <v>232</v>
      </c>
      <c r="E93" s="12">
        <v>68</v>
      </c>
      <c r="F93" s="62">
        <v>5</v>
      </c>
      <c r="G93" s="62">
        <v>222</v>
      </c>
      <c r="H93" s="1">
        <v>4</v>
      </c>
      <c r="I93" s="50">
        <v>10</v>
      </c>
      <c r="J93" s="54">
        <v>12.000004503490205</v>
      </c>
      <c r="K93" s="62">
        <v>90</v>
      </c>
    </row>
    <row r="94" spans="1:11" s="65" customFormat="1" ht="17.100000000000001" customHeight="1" x14ac:dyDescent="0.2">
      <c r="A94" s="62">
        <v>91</v>
      </c>
      <c r="B94" s="63" t="s">
        <v>98</v>
      </c>
      <c r="C94" s="62">
        <v>35</v>
      </c>
      <c r="D94" s="62" t="s">
        <v>233</v>
      </c>
      <c r="E94" s="12">
        <v>78</v>
      </c>
      <c r="F94" s="62">
        <v>7</v>
      </c>
      <c r="G94" s="62">
        <v>132</v>
      </c>
      <c r="H94" s="1">
        <v>2</v>
      </c>
      <c r="I94" s="50">
        <v>12</v>
      </c>
      <c r="J94" s="54">
        <v>12.000007571742257</v>
      </c>
      <c r="K94" s="62">
        <v>91</v>
      </c>
    </row>
    <row r="95" spans="1:11" s="65" customFormat="1" ht="17.100000000000001" customHeight="1" x14ac:dyDescent="0.2">
      <c r="A95" s="62">
        <v>92</v>
      </c>
      <c r="B95" s="63" t="s">
        <v>291</v>
      </c>
      <c r="C95" s="62">
        <v>53</v>
      </c>
      <c r="D95" s="62" t="s">
        <v>234</v>
      </c>
      <c r="E95" s="12">
        <v>100</v>
      </c>
      <c r="F95" s="62">
        <v>7</v>
      </c>
      <c r="G95" s="62">
        <v>107</v>
      </c>
      <c r="H95" s="1">
        <v>2</v>
      </c>
      <c r="I95" s="50">
        <v>3.6666666666666665</v>
      </c>
      <c r="J95" s="54">
        <v>12.000009339684318</v>
      </c>
      <c r="K95" s="62">
        <v>92</v>
      </c>
    </row>
    <row r="96" spans="1:11" s="65" customFormat="1" ht="17.100000000000001" customHeight="1" x14ac:dyDescent="0.2">
      <c r="A96" s="62">
        <v>93</v>
      </c>
      <c r="B96" s="63" t="s">
        <v>299</v>
      </c>
      <c r="C96" s="62">
        <v>109</v>
      </c>
      <c r="D96" s="62" t="s">
        <v>228</v>
      </c>
      <c r="E96" s="12">
        <v>4</v>
      </c>
      <c r="F96" s="62">
        <v>7</v>
      </c>
      <c r="G96" s="62">
        <v>93</v>
      </c>
      <c r="H96" s="1">
        <v>1</v>
      </c>
      <c r="I96" s="50">
        <v>15</v>
      </c>
      <c r="J96" s="54">
        <v>12.000010744600837</v>
      </c>
      <c r="K96" s="62">
        <v>93</v>
      </c>
    </row>
    <row r="97" spans="1:11" s="65" customFormat="1" ht="17.100000000000001" customHeight="1" x14ac:dyDescent="0.2">
      <c r="A97" s="62">
        <v>94</v>
      </c>
      <c r="B97" s="63" t="s">
        <v>204</v>
      </c>
      <c r="C97" s="62">
        <v>52</v>
      </c>
      <c r="D97" s="62" t="s">
        <v>230</v>
      </c>
      <c r="E97" s="12">
        <v>44</v>
      </c>
      <c r="F97" s="62">
        <v>2</v>
      </c>
      <c r="G97" s="62">
        <v>49</v>
      </c>
      <c r="H97" s="1">
        <v>1</v>
      </c>
      <c r="I97" s="50">
        <v>0.33333333333333331</v>
      </c>
      <c r="J97" s="54">
        <v>12.000020399836801</v>
      </c>
      <c r="K97" s="62">
        <v>94</v>
      </c>
    </row>
    <row r="98" spans="1:11" s="65" customFormat="1" ht="17.100000000000001" customHeight="1" x14ac:dyDescent="0.2">
      <c r="A98" s="62">
        <v>95</v>
      </c>
      <c r="B98" s="63" t="s">
        <v>269</v>
      </c>
      <c r="C98" s="62">
        <v>106</v>
      </c>
      <c r="D98" s="62" t="s">
        <v>231</v>
      </c>
      <c r="E98" s="12">
        <v>53</v>
      </c>
      <c r="F98" s="62">
        <v>1</v>
      </c>
      <c r="G98" s="62">
        <v>5</v>
      </c>
      <c r="H98" s="1">
        <v>0</v>
      </c>
      <c r="I98" s="50">
        <v>1.6666666666666667</v>
      </c>
      <c r="J98" s="54">
        <v>12.000199600798403</v>
      </c>
      <c r="K98" s="62">
        <v>95</v>
      </c>
    </row>
    <row r="99" spans="1:11" s="65" customFormat="1" ht="17.100000000000001" customHeight="1" x14ac:dyDescent="0.2">
      <c r="A99" s="62">
        <v>96</v>
      </c>
      <c r="B99" s="63" t="s">
        <v>190</v>
      </c>
      <c r="C99" s="62">
        <v>87</v>
      </c>
      <c r="D99" s="62" t="s">
        <v>235</v>
      </c>
      <c r="E99" s="12">
        <v>113</v>
      </c>
      <c r="F99" s="62">
        <v>4</v>
      </c>
      <c r="G99" s="62">
        <v>182</v>
      </c>
      <c r="H99" s="1">
        <v>3</v>
      </c>
      <c r="I99" s="50">
        <v>12.666666666666666</v>
      </c>
      <c r="J99" s="54">
        <v>13.000005493298175</v>
      </c>
      <c r="K99" s="62">
        <v>96</v>
      </c>
    </row>
    <row r="100" spans="1:11" s="65" customFormat="1" ht="17.100000000000001" customHeight="1" x14ac:dyDescent="0.2">
      <c r="A100" s="62">
        <v>97</v>
      </c>
      <c r="B100" s="63" t="s">
        <v>295</v>
      </c>
      <c r="C100" s="62">
        <v>16</v>
      </c>
      <c r="D100" s="62" t="s">
        <v>232</v>
      </c>
      <c r="E100" s="12">
        <v>64</v>
      </c>
      <c r="F100" s="62">
        <v>6</v>
      </c>
      <c r="G100" s="62">
        <v>100</v>
      </c>
      <c r="H100" s="1">
        <v>2</v>
      </c>
      <c r="I100" s="50">
        <v>1.3333333333333333</v>
      </c>
      <c r="J100" s="54">
        <v>13.000009994003598</v>
      </c>
      <c r="K100" s="62">
        <v>97</v>
      </c>
    </row>
    <row r="101" spans="1:11" s="65" customFormat="1" ht="17.100000000000001" customHeight="1" x14ac:dyDescent="0.2">
      <c r="A101" s="62">
        <v>98</v>
      </c>
      <c r="B101" s="63" t="s">
        <v>180</v>
      </c>
      <c r="C101" s="62">
        <v>62</v>
      </c>
      <c r="D101" s="62" t="s">
        <v>234</v>
      </c>
      <c r="E101" s="12">
        <v>91</v>
      </c>
      <c r="F101" s="62">
        <v>6</v>
      </c>
      <c r="G101" s="62">
        <v>100</v>
      </c>
      <c r="H101" s="1">
        <v>2</v>
      </c>
      <c r="I101" s="50">
        <v>1.3333333333333333</v>
      </c>
      <c r="J101" s="54">
        <v>13.000009994003598</v>
      </c>
      <c r="K101" s="62">
        <v>97</v>
      </c>
    </row>
    <row r="102" spans="1:11" s="65" customFormat="1" ht="17.100000000000001" customHeight="1" x14ac:dyDescent="0.2">
      <c r="A102" s="62">
        <v>99</v>
      </c>
      <c r="B102" s="63" t="s">
        <v>97</v>
      </c>
      <c r="C102" s="62">
        <v>6</v>
      </c>
      <c r="D102" s="62" t="s">
        <v>228</v>
      </c>
      <c r="E102" s="12">
        <v>15</v>
      </c>
      <c r="F102" s="62">
        <v>10</v>
      </c>
      <c r="G102" s="62">
        <v>88</v>
      </c>
      <c r="H102" s="1">
        <v>1</v>
      </c>
      <c r="I102" s="50">
        <v>13.333333333333334</v>
      </c>
      <c r="J102" s="54">
        <v>13.000011350737799</v>
      </c>
      <c r="K102" s="62">
        <v>99</v>
      </c>
    </row>
    <row r="103" spans="1:11" s="65" customFormat="1" ht="17.100000000000001" customHeight="1" x14ac:dyDescent="0.2">
      <c r="A103" s="62">
        <v>100</v>
      </c>
      <c r="B103" s="63" t="s">
        <v>209</v>
      </c>
      <c r="C103" s="62">
        <v>59</v>
      </c>
      <c r="D103" s="62" t="s">
        <v>233</v>
      </c>
      <c r="E103" s="12">
        <v>86</v>
      </c>
      <c r="F103" s="62">
        <v>6</v>
      </c>
      <c r="G103" s="62">
        <v>73</v>
      </c>
      <c r="H103" s="1">
        <v>1</v>
      </c>
      <c r="I103" s="50">
        <v>8.3333333333333339</v>
      </c>
      <c r="J103" s="54">
        <v>13.000013687380235</v>
      </c>
      <c r="K103" s="62">
        <v>100</v>
      </c>
    </row>
    <row r="104" spans="1:11" s="65" customFormat="1" ht="17.100000000000001" customHeight="1" x14ac:dyDescent="0.2">
      <c r="A104" s="62">
        <v>101</v>
      </c>
      <c r="B104" s="63" t="s">
        <v>165</v>
      </c>
      <c r="C104" s="62">
        <v>83</v>
      </c>
      <c r="D104" s="62" t="s">
        <v>230</v>
      </c>
      <c r="E104" s="12">
        <v>33</v>
      </c>
      <c r="F104" s="62">
        <v>2</v>
      </c>
      <c r="G104" s="62">
        <v>21</v>
      </c>
      <c r="H104" s="1">
        <v>0</v>
      </c>
      <c r="I104" s="50">
        <v>7</v>
      </c>
      <c r="J104" s="54">
        <v>13.000047573739296</v>
      </c>
      <c r="K104" s="62">
        <v>101</v>
      </c>
    </row>
    <row r="105" spans="1:11" s="65" customFormat="1" ht="17.100000000000001" customHeight="1" x14ac:dyDescent="0.2">
      <c r="A105" s="62">
        <v>102</v>
      </c>
      <c r="B105" s="63" t="s">
        <v>186</v>
      </c>
      <c r="C105" s="62">
        <v>28</v>
      </c>
      <c r="D105" s="62" t="s">
        <v>235</v>
      </c>
      <c r="E105" s="12">
        <v>119</v>
      </c>
      <c r="F105" s="62">
        <v>5</v>
      </c>
      <c r="G105" s="62">
        <v>175</v>
      </c>
      <c r="H105" s="1">
        <v>3</v>
      </c>
      <c r="I105" s="50">
        <v>10.333333333333334</v>
      </c>
      <c r="J105" s="54">
        <v>14.000005712653527</v>
      </c>
      <c r="K105" s="62">
        <v>102</v>
      </c>
    </row>
    <row r="106" spans="1:11" s="65" customFormat="1" ht="17.100000000000001" customHeight="1" x14ac:dyDescent="0.2">
      <c r="A106" s="62">
        <v>103</v>
      </c>
      <c r="B106" s="63" t="s">
        <v>149</v>
      </c>
      <c r="C106" s="62">
        <v>118</v>
      </c>
      <c r="D106" s="62" t="s">
        <v>228</v>
      </c>
      <c r="E106" s="12">
        <v>12</v>
      </c>
      <c r="F106" s="62">
        <v>11</v>
      </c>
      <c r="G106" s="62">
        <v>85</v>
      </c>
      <c r="H106" s="1">
        <v>1</v>
      </c>
      <c r="I106" s="50">
        <v>12.333333333333334</v>
      </c>
      <c r="J106" s="54">
        <v>14.000011749500647</v>
      </c>
      <c r="K106" s="62">
        <v>103</v>
      </c>
    </row>
    <row r="107" spans="1:11" s="65" customFormat="1" ht="17.100000000000001" customHeight="1" x14ac:dyDescent="0.2">
      <c r="A107" s="62">
        <v>104</v>
      </c>
      <c r="B107" s="63" t="s">
        <v>211</v>
      </c>
      <c r="C107" s="62">
        <v>46</v>
      </c>
      <c r="D107" s="62" t="s">
        <v>228</v>
      </c>
      <c r="E107" s="12">
        <v>10</v>
      </c>
      <c r="F107" s="62">
        <v>0</v>
      </c>
      <c r="G107" s="62">
        <v>0</v>
      </c>
      <c r="H107" s="1">
        <v>0</v>
      </c>
      <c r="I107" s="50">
        <v>0</v>
      </c>
      <c r="J107" s="54">
        <v>15</v>
      </c>
      <c r="K107" s="62">
        <v>104</v>
      </c>
    </row>
    <row r="108" spans="1:11" s="65" customFormat="1" ht="17.100000000000001" customHeight="1" x14ac:dyDescent="0.2">
      <c r="A108" s="62">
        <v>105</v>
      </c>
      <c r="B108" s="63" t="s">
        <v>154</v>
      </c>
      <c r="C108" s="62">
        <v>63</v>
      </c>
      <c r="D108" s="62" t="s">
        <v>231</v>
      </c>
      <c r="E108" s="12">
        <v>46</v>
      </c>
      <c r="F108" s="62">
        <v>0</v>
      </c>
      <c r="G108" s="62">
        <v>0</v>
      </c>
      <c r="H108" s="1">
        <v>0</v>
      </c>
      <c r="I108" s="50">
        <v>0</v>
      </c>
      <c r="J108" s="54">
        <v>15</v>
      </c>
      <c r="K108" s="62">
        <v>104</v>
      </c>
    </row>
    <row r="109" spans="1:11" s="65" customFormat="1" ht="17.100000000000001" customHeight="1" x14ac:dyDescent="0.2">
      <c r="A109" s="62">
        <v>106</v>
      </c>
      <c r="B109" s="63" t="s">
        <v>290</v>
      </c>
      <c r="C109" s="62">
        <v>103</v>
      </c>
      <c r="D109" s="62" t="s">
        <v>234</v>
      </c>
      <c r="E109" s="12">
        <v>98</v>
      </c>
      <c r="F109" s="62">
        <v>0</v>
      </c>
      <c r="G109" s="62">
        <v>0</v>
      </c>
      <c r="H109" s="1">
        <v>0</v>
      </c>
      <c r="I109" s="50">
        <v>0</v>
      </c>
      <c r="J109" s="54">
        <v>15</v>
      </c>
      <c r="K109" s="62">
        <v>104</v>
      </c>
    </row>
  </sheetData>
  <autoFilter ref="A3:L109"/>
  <mergeCells count="11">
    <mergeCell ref="K2:K3"/>
    <mergeCell ref="A1:E1"/>
    <mergeCell ref="F1:K1"/>
    <mergeCell ref="A2:A3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25" right="0.26" top="0.55000000000000004" bottom="0.44" header="0.25" footer="0.44"/>
  <pageSetup paperSize="9" scale="55" orientation="portrait" horizontalDpi="300" verticalDpi="300" copies="1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105"/>
  <sheetViews>
    <sheetView topLeftCell="B1" workbookViewId="0">
      <selection sqref="A1:E1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10.42578125" style="22" customWidth="1"/>
  </cols>
  <sheetData>
    <row r="1" spans="1:13" ht="63.75" customHeight="1" x14ac:dyDescent="0.2">
      <c r="A1" s="192" t="s">
        <v>252</v>
      </c>
      <c r="B1" s="211"/>
      <c r="C1" s="211"/>
      <c r="D1" s="212"/>
      <c r="E1" s="213"/>
      <c r="F1" s="214" t="s">
        <v>258</v>
      </c>
      <c r="G1" s="215"/>
      <c r="H1" s="215"/>
      <c r="I1" s="215"/>
      <c r="J1" s="216"/>
      <c r="K1" s="9"/>
      <c r="L1" s="9"/>
    </row>
    <row r="2" spans="1:13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9</v>
      </c>
    </row>
    <row r="3" spans="1:13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</row>
    <row r="4" spans="1:13" s="64" customFormat="1" ht="17.100000000000001" customHeight="1" x14ac:dyDescent="0.2">
      <c r="A4" s="62">
        <v>1</v>
      </c>
      <c r="B4" s="63" t="s">
        <v>182</v>
      </c>
      <c r="C4" s="62">
        <v>85</v>
      </c>
      <c r="D4" s="62" t="s">
        <v>235</v>
      </c>
      <c r="E4" s="12">
        <v>115</v>
      </c>
      <c r="F4" s="62">
        <v>39</v>
      </c>
      <c r="G4" s="62">
        <v>468</v>
      </c>
      <c r="H4" s="1">
        <v>9</v>
      </c>
      <c r="I4" s="50">
        <v>12</v>
      </c>
      <c r="J4" s="62">
        <v>1</v>
      </c>
    </row>
    <row r="5" spans="1:13" s="64" customFormat="1" ht="17.100000000000001" customHeight="1" x14ac:dyDescent="0.2">
      <c r="A5" s="62">
        <v>2</v>
      </c>
      <c r="B5" s="63" t="s">
        <v>107</v>
      </c>
      <c r="C5" s="62">
        <v>13</v>
      </c>
      <c r="D5" s="62" t="s">
        <v>232</v>
      </c>
      <c r="E5" s="12">
        <v>69</v>
      </c>
      <c r="F5" s="62">
        <v>23</v>
      </c>
      <c r="G5" s="62">
        <v>369</v>
      </c>
      <c r="H5" s="1">
        <v>7</v>
      </c>
      <c r="I5" s="50">
        <v>11</v>
      </c>
      <c r="J5" s="62">
        <v>2</v>
      </c>
    </row>
    <row r="6" spans="1:13" s="64" customFormat="1" ht="17.100000000000001" customHeight="1" x14ac:dyDescent="0.2">
      <c r="A6" s="62">
        <v>3</v>
      </c>
      <c r="B6" s="63" t="s">
        <v>162</v>
      </c>
      <c r="C6" s="62">
        <v>64</v>
      </c>
      <c r="D6" s="62" t="s">
        <v>234</v>
      </c>
      <c r="E6" s="12">
        <v>100</v>
      </c>
      <c r="F6" s="62">
        <v>28</v>
      </c>
      <c r="G6" s="62">
        <v>353</v>
      </c>
      <c r="H6" s="1">
        <v>7</v>
      </c>
      <c r="I6" s="50">
        <v>5.666666666666667</v>
      </c>
      <c r="J6" s="62">
        <v>3</v>
      </c>
      <c r="K6" s="65"/>
      <c r="L6" s="65"/>
      <c r="M6" s="65"/>
    </row>
    <row r="7" spans="1:13" s="64" customFormat="1" ht="17.100000000000001" customHeight="1" x14ac:dyDescent="0.2">
      <c r="A7" s="62">
        <v>4</v>
      </c>
      <c r="B7" s="63" t="s">
        <v>96</v>
      </c>
      <c r="C7" s="62">
        <v>94</v>
      </c>
      <c r="D7" s="62" t="s">
        <v>228</v>
      </c>
      <c r="E7" s="12">
        <v>1</v>
      </c>
      <c r="F7" s="62">
        <v>26</v>
      </c>
      <c r="G7" s="62">
        <v>310</v>
      </c>
      <c r="H7" s="1">
        <v>6</v>
      </c>
      <c r="I7" s="50">
        <v>7.333333333333333</v>
      </c>
      <c r="J7" s="62">
        <v>4</v>
      </c>
      <c r="K7" s="65"/>
      <c r="L7" s="65"/>
      <c r="M7" s="65"/>
    </row>
    <row r="8" spans="1:13" s="64" customFormat="1" ht="17.100000000000001" customHeight="1" x14ac:dyDescent="0.2">
      <c r="A8" s="62">
        <v>5</v>
      </c>
      <c r="B8" s="63" t="s">
        <v>208</v>
      </c>
      <c r="C8" s="62">
        <v>22</v>
      </c>
      <c r="D8" s="62" t="s">
        <v>235</v>
      </c>
      <c r="E8" s="12">
        <v>107</v>
      </c>
      <c r="F8" s="62">
        <v>25</v>
      </c>
      <c r="G8" s="62">
        <v>307</v>
      </c>
      <c r="H8" s="1">
        <v>6</v>
      </c>
      <c r="I8" s="50">
        <v>6.333333333333333</v>
      </c>
      <c r="J8" s="62">
        <v>5</v>
      </c>
      <c r="K8" s="65"/>
      <c r="L8" s="65"/>
      <c r="M8" s="65"/>
    </row>
    <row r="9" spans="1:13" s="64" customFormat="1" ht="17.100000000000001" customHeight="1" x14ac:dyDescent="0.2">
      <c r="A9" s="62">
        <v>6</v>
      </c>
      <c r="B9" s="63" t="s">
        <v>134</v>
      </c>
      <c r="C9" s="62">
        <v>78</v>
      </c>
      <c r="D9" s="62" t="s">
        <v>235</v>
      </c>
      <c r="E9" s="12">
        <v>111</v>
      </c>
      <c r="F9" s="62">
        <v>21</v>
      </c>
      <c r="G9" s="62">
        <v>302</v>
      </c>
      <c r="H9" s="1">
        <v>6</v>
      </c>
      <c r="I9" s="50">
        <v>4.666666666666667</v>
      </c>
      <c r="J9" s="62">
        <v>6</v>
      </c>
    </row>
    <row r="10" spans="1:13" s="64" customFormat="1" ht="17.100000000000001" customHeight="1" x14ac:dyDescent="0.2">
      <c r="A10" s="62">
        <v>7</v>
      </c>
      <c r="B10" s="63" t="s">
        <v>278</v>
      </c>
      <c r="C10" s="62">
        <v>82</v>
      </c>
      <c r="D10" s="62" t="s">
        <v>235</v>
      </c>
      <c r="E10" s="12">
        <v>114</v>
      </c>
      <c r="F10" s="62">
        <v>23</v>
      </c>
      <c r="G10" s="62">
        <v>288</v>
      </c>
      <c r="H10" s="1">
        <v>6</v>
      </c>
      <c r="I10" s="50">
        <v>0</v>
      </c>
      <c r="J10" s="62">
        <v>7</v>
      </c>
    </row>
    <row r="11" spans="1:13" s="64" customFormat="1" ht="17.100000000000001" customHeight="1" x14ac:dyDescent="0.2">
      <c r="A11" s="62">
        <v>8</v>
      </c>
      <c r="B11" s="63" t="s">
        <v>275</v>
      </c>
      <c r="C11" s="62">
        <v>70</v>
      </c>
      <c r="D11" s="62" t="s">
        <v>235</v>
      </c>
      <c r="E11" s="12">
        <v>116</v>
      </c>
      <c r="F11" s="62">
        <v>22</v>
      </c>
      <c r="G11" s="62">
        <v>267</v>
      </c>
      <c r="H11" s="1">
        <v>5</v>
      </c>
      <c r="I11" s="50">
        <v>9</v>
      </c>
      <c r="J11" s="62">
        <v>8</v>
      </c>
    </row>
    <row r="12" spans="1:13" s="64" customFormat="1" ht="17.100000000000001" customHeight="1" x14ac:dyDescent="0.2">
      <c r="A12" s="62">
        <v>9</v>
      </c>
      <c r="B12" s="63" t="s">
        <v>271</v>
      </c>
      <c r="C12" s="62">
        <v>73</v>
      </c>
      <c r="D12" s="62" t="s">
        <v>228</v>
      </c>
      <c r="E12" s="12">
        <v>10</v>
      </c>
      <c r="F12" s="62">
        <v>24</v>
      </c>
      <c r="G12" s="62">
        <v>266</v>
      </c>
      <c r="H12" s="1">
        <v>5</v>
      </c>
      <c r="I12" s="50">
        <v>8.6666666666666661</v>
      </c>
      <c r="J12" s="62">
        <v>9</v>
      </c>
    </row>
    <row r="13" spans="1:13" s="64" customFormat="1" ht="17.100000000000001" customHeight="1" x14ac:dyDescent="0.2">
      <c r="A13" s="62">
        <v>10</v>
      </c>
      <c r="B13" s="63" t="s">
        <v>176</v>
      </c>
      <c r="C13" s="62">
        <v>105</v>
      </c>
      <c r="D13" s="62" t="s">
        <v>233</v>
      </c>
      <c r="E13" s="12">
        <v>84</v>
      </c>
      <c r="F13" s="62">
        <v>21</v>
      </c>
      <c r="G13" s="62">
        <v>261</v>
      </c>
      <c r="H13" s="1">
        <v>5</v>
      </c>
      <c r="I13" s="50">
        <v>7</v>
      </c>
      <c r="J13" s="62">
        <v>10</v>
      </c>
    </row>
    <row r="14" spans="1:13" s="64" customFormat="1" ht="17.100000000000001" customHeight="1" x14ac:dyDescent="0.2">
      <c r="A14" s="62">
        <v>11</v>
      </c>
      <c r="B14" s="63" t="s">
        <v>299</v>
      </c>
      <c r="C14" s="62">
        <v>109</v>
      </c>
      <c r="D14" s="62" t="s">
        <v>233</v>
      </c>
      <c r="E14" s="12">
        <v>86</v>
      </c>
      <c r="F14" s="62">
        <v>17</v>
      </c>
      <c r="G14" s="62">
        <v>248</v>
      </c>
      <c r="H14" s="1">
        <v>5</v>
      </c>
      <c r="I14" s="50">
        <v>2.6666666666666665</v>
      </c>
      <c r="J14" s="62">
        <v>11</v>
      </c>
      <c r="K14" s="65"/>
      <c r="L14" s="65"/>
      <c r="M14" s="65"/>
    </row>
    <row r="15" spans="1:13" s="64" customFormat="1" ht="17.100000000000001" customHeight="1" x14ac:dyDescent="0.2">
      <c r="A15" s="62">
        <v>12</v>
      </c>
      <c r="B15" s="63" t="s">
        <v>203</v>
      </c>
      <c r="C15" s="62">
        <v>25</v>
      </c>
      <c r="D15" s="62" t="s">
        <v>234</v>
      </c>
      <c r="E15" s="12">
        <v>93</v>
      </c>
      <c r="F15" s="62">
        <v>18</v>
      </c>
      <c r="G15" s="62">
        <v>226</v>
      </c>
      <c r="H15" s="1">
        <v>4</v>
      </c>
      <c r="I15" s="50">
        <v>11.333333333333334</v>
      </c>
      <c r="J15" s="62">
        <v>12</v>
      </c>
    </row>
    <row r="16" spans="1:13" s="64" customFormat="1" ht="17.100000000000001" customHeight="1" x14ac:dyDescent="0.2">
      <c r="A16" s="62">
        <v>13</v>
      </c>
      <c r="B16" s="63" t="s">
        <v>210</v>
      </c>
      <c r="C16" s="62">
        <v>88</v>
      </c>
      <c r="D16" s="62" t="s">
        <v>230</v>
      </c>
      <c r="E16" s="12">
        <v>36</v>
      </c>
      <c r="F16" s="62">
        <v>15</v>
      </c>
      <c r="G16" s="62">
        <v>218</v>
      </c>
      <c r="H16" s="1">
        <v>4</v>
      </c>
      <c r="I16" s="50">
        <v>8.6666666666666661</v>
      </c>
      <c r="J16" s="62">
        <v>13</v>
      </c>
      <c r="K16" s="65"/>
      <c r="L16" s="65"/>
      <c r="M16" s="65"/>
    </row>
    <row r="17" spans="1:13" s="64" customFormat="1" ht="17.100000000000001" customHeight="1" x14ac:dyDescent="0.2">
      <c r="A17" s="62">
        <v>14</v>
      </c>
      <c r="B17" s="63" t="s">
        <v>154</v>
      </c>
      <c r="C17" s="62">
        <v>63</v>
      </c>
      <c r="D17" s="62" t="s">
        <v>234</v>
      </c>
      <c r="E17" s="12">
        <v>92</v>
      </c>
      <c r="F17" s="62">
        <v>17</v>
      </c>
      <c r="G17" s="62">
        <v>201</v>
      </c>
      <c r="H17" s="1">
        <v>4</v>
      </c>
      <c r="I17" s="50">
        <v>3</v>
      </c>
      <c r="J17" s="62">
        <v>14</v>
      </c>
    </row>
    <row r="18" spans="1:13" s="64" customFormat="1" ht="17.100000000000001" customHeight="1" x14ac:dyDescent="0.2">
      <c r="A18" s="62">
        <v>15</v>
      </c>
      <c r="B18" s="63" t="s">
        <v>287</v>
      </c>
      <c r="C18" s="62">
        <v>86</v>
      </c>
      <c r="D18" s="62" t="s">
        <v>232</v>
      </c>
      <c r="E18" s="12">
        <v>64</v>
      </c>
      <c r="F18" s="62">
        <v>15</v>
      </c>
      <c r="G18" s="62">
        <v>193</v>
      </c>
      <c r="H18" s="1">
        <v>4</v>
      </c>
      <c r="I18" s="50">
        <v>0.33333333333333331</v>
      </c>
      <c r="J18" s="62">
        <v>15</v>
      </c>
    </row>
    <row r="19" spans="1:13" s="64" customFormat="1" ht="17.100000000000001" customHeight="1" x14ac:dyDescent="0.2">
      <c r="A19" s="62">
        <v>16</v>
      </c>
      <c r="B19" s="63" t="s">
        <v>153</v>
      </c>
      <c r="C19" s="62">
        <v>65</v>
      </c>
      <c r="D19" s="62" t="s">
        <v>235</v>
      </c>
      <c r="E19" s="12">
        <v>113</v>
      </c>
      <c r="F19" s="62">
        <v>12</v>
      </c>
      <c r="G19" s="62">
        <v>192</v>
      </c>
      <c r="H19" s="1">
        <v>4</v>
      </c>
      <c r="I19" s="50">
        <v>0</v>
      </c>
      <c r="J19" s="62">
        <v>16</v>
      </c>
    </row>
    <row r="20" spans="1:13" s="64" customFormat="1" ht="17.100000000000001" customHeight="1" x14ac:dyDescent="0.2">
      <c r="A20" s="62">
        <v>17</v>
      </c>
      <c r="B20" s="63" t="s">
        <v>296</v>
      </c>
      <c r="C20" s="62">
        <v>56</v>
      </c>
      <c r="D20" s="62" t="s">
        <v>233</v>
      </c>
      <c r="E20" s="12">
        <v>89</v>
      </c>
      <c r="F20" s="62">
        <v>16</v>
      </c>
      <c r="G20" s="62">
        <v>190</v>
      </c>
      <c r="H20" s="1">
        <v>3</v>
      </c>
      <c r="I20" s="50">
        <v>15.333333333333334</v>
      </c>
      <c r="J20" s="62">
        <v>17</v>
      </c>
    </row>
    <row r="21" spans="1:13" s="64" customFormat="1" ht="17.100000000000001" customHeight="1" x14ac:dyDescent="0.2">
      <c r="A21" s="62">
        <v>18</v>
      </c>
      <c r="B21" s="63" t="s">
        <v>100</v>
      </c>
      <c r="C21" s="62">
        <v>34</v>
      </c>
      <c r="D21" s="62" t="s">
        <v>233</v>
      </c>
      <c r="E21" s="12">
        <v>79</v>
      </c>
      <c r="F21" s="62">
        <v>16</v>
      </c>
      <c r="G21" s="62">
        <v>187</v>
      </c>
      <c r="H21" s="1">
        <v>3</v>
      </c>
      <c r="I21" s="50">
        <v>14.333333333333334</v>
      </c>
      <c r="J21" s="62">
        <v>18</v>
      </c>
    </row>
    <row r="22" spans="1:13" s="64" customFormat="1" ht="17.100000000000001" customHeight="1" x14ac:dyDescent="0.2">
      <c r="A22" s="62">
        <v>19</v>
      </c>
      <c r="B22" s="63" t="s">
        <v>164</v>
      </c>
      <c r="C22" s="62">
        <v>91</v>
      </c>
      <c r="D22" s="62" t="s">
        <v>234</v>
      </c>
      <c r="E22" s="12">
        <v>96</v>
      </c>
      <c r="F22" s="62">
        <v>16</v>
      </c>
      <c r="G22" s="62">
        <v>180</v>
      </c>
      <c r="H22" s="1">
        <v>3</v>
      </c>
      <c r="I22" s="50">
        <v>12</v>
      </c>
      <c r="J22" s="62">
        <v>19</v>
      </c>
      <c r="K22" s="65"/>
      <c r="L22" s="65"/>
      <c r="M22" s="65"/>
    </row>
    <row r="23" spans="1:13" s="64" customFormat="1" ht="17.100000000000001" customHeight="1" x14ac:dyDescent="0.2">
      <c r="A23" s="62">
        <v>20</v>
      </c>
      <c r="B23" s="63" t="s">
        <v>152</v>
      </c>
      <c r="C23" s="62">
        <v>119</v>
      </c>
      <c r="D23" s="62" t="s">
        <v>233</v>
      </c>
      <c r="E23" s="12">
        <v>90</v>
      </c>
      <c r="F23" s="62">
        <v>16</v>
      </c>
      <c r="G23" s="62">
        <v>166</v>
      </c>
      <c r="H23" s="1">
        <v>3</v>
      </c>
      <c r="I23" s="50">
        <v>7.333333333333333</v>
      </c>
      <c r="J23" s="62">
        <v>20</v>
      </c>
    </row>
    <row r="24" spans="1:13" s="64" customFormat="1" ht="17.100000000000001" customHeight="1" x14ac:dyDescent="0.2">
      <c r="A24" s="62">
        <v>21</v>
      </c>
      <c r="B24" s="63" t="s">
        <v>236</v>
      </c>
      <c r="C24" s="62">
        <v>66</v>
      </c>
      <c r="D24" s="62" t="s">
        <v>228</v>
      </c>
      <c r="E24" s="12">
        <v>12</v>
      </c>
      <c r="F24" s="62">
        <v>14</v>
      </c>
      <c r="G24" s="62">
        <v>166</v>
      </c>
      <c r="H24" s="1">
        <v>3</v>
      </c>
      <c r="I24" s="50">
        <v>7.333333333333333</v>
      </c>
      <c r="J24" s="62">
        <v>21</v>
      </c>
    </row>
    <row r="25" spans="1:13" s="65" customFormat="1" ht="17.100000000000001" customHeight="1" x14ac:dyDescent="0.2">
      <c r="A25" s="62">
        <v>22</v>
      </c>
      <c r="B25" s="63" t="s">
        <v>103</v>
      </c>
      <c r="C25" s="62">
        <v>27</v>
      </c>
      <c r="D25" s="62" t="s">
        <v>232</v>
      </c>
      <c r="E25" s="12">
        <v>71</v>
      </c>
      <c r="F25" s="62">
        <v>16</v>
      </c>
      <c r="G25" s="62">
        <v>165</v>
      </c>
      <c r="H25" s="1">
        <v>3</v>
      </c>
      <c r="I25" s="50">
        <v>7</v>
      </c>
      <c r="J25" s="62">
        <v>22</v>
      </c>
      <c r="K25" s="64"/>
      <c r="L25" s="64"/>
      <c r="M25" s="64"/>
    </row>
    <row r="26" spans="1:13" s="64" customFormat="1" ht="17.100000000000001" customHeight="1" x14ac:dyDescent="0.2">
      <c r="A26" s="62">
        <v>23</v>
      </c>
      <c r="B26" s="63" t="s">
        <v>237</v>
      </c>
      <c r="C26" s="62">
        <v>9</v>
      </c>
      <c r="D26" s="62" t="s">
        <v>235</v>
      </c>
      <c r="E26" s="12">
        <v>108</v>
      </c>
      <c r="F26" s="62">
        <v>13</v>
      </c>
      <c r="G26" s="62">
        <v>165</v>
      </c>
      <c r="H26" s="1">
        <v>3</v>
      </c>
      <c r="I26" s="50">
        <v>7</v>
      </c>
      <c r="J26" s="62">
        <v>23</v>
      </c>
      <c r="K26" s="65"/>
      <c r="L26" s="65"/>
      <c r="M26" s="65"/>
    </row>
    <row r="27" spans="1:13" s="64" customFormat="1" ht="17.100000000000001" customHeight="1" x14ac:dyDescent="0.2">
      <c r="A27" s="62">
        <v>24</v>
      </c>
      <c r="B27" s="63" t="s">
        <v>303</v>
      </c>
      <c r="C27" s="62">
        <v>55</v>
      </c>
      <c r="D27" s="62" t="s">
        <v>233</v>
      </c>
      <c r="E27" s="12">
        <v>80</v>
      </c>
      <c r="F27" s="62">
        <v>16</v>
      </c>
      <c r="G27" s="62">
        <v>163</v>
      </c>
      <c r="H27" s="1">
        <v>3</v>
      </c>
      <c r="I27" s="50">
        <v>6.333333333333333</v>
      </c>
      <c r="J27" s="62">
        <v>24</v>
      </c>
    </row>
    <row r="28" spans="1:13" s="64" customFormat="1" ht="17.100000000000001" customHeight="1" x14ac:dyDescent="0.2">
      <c r="A28" s="62">
        <v>25</v>
      </c>
      <c r="B28" s="63" t="s">
        <v>104</v>
      </c>
      <c r="C28" s="62">
        <v>80</v>
      </c>
      <c r="D28" s="62" t="s">
        <v>228</v>
      </c>
      <c r="E28" s="12">
        <v>13</v>
      </c>
      <c r="F28" s="62">
        <v>17</v>
      </c>
      <c r="G28" s="62">
        <v>157</v>
      </c>
      <c r="H28" s="1">
        <v>3</v>
      </c>
      <c r="I28" s="50">
        <v>4.333333333333333</v>
      </c>
      <c r="J28" s="62">
        <v>25</v>
      </c>
    </row>
    <row r="29" spans="1:13" s="64" customFormat="1" ht="17.100000000000001" customHeight="1" x14ac:dyDescent="0.2">
      <c r="A29" s="62">
        <v>26</v>
      </c>
      <c r="B29" s="63" t="s">
        <v>214</v>
      </c>
      <c r="C29" s="62">
        <v>23</v>
      </c>
      <c r="D29" s="62" t="s">
        <v>230</v>
      </c>
      <c r="E29" s="12">
        <v>41</v>
      </c>
      <c r="F29" s="62">
        <v>14</v>
      </c>
      <c r="G29" s="62">
        <v>157</v>
      </c>
      <c r="H29" s="1">
        <v>3</v>
      </c>
      <c r="I29" s="50">
        <v>4.333333333333333</v>
      </c>
      <c r="J29" s="62">
        <v>26</v>
      </c>
      <c r="K29" s="65"/>
      <c r="L29" s="65"/>
      <c r="M29" s="65"/>
    </row>
    <row r="30" spans="1:13" s="64" customFormat="1" ht="17.100000000000001" customHeight="1" x14ac:dyDescent="0.2">
      <c r="A30" s="62">
        <v>27</v>
      </c>
      <c r="B30" s="63" t="s">
        <v>97</v>
      </c>
      <c r="C30" s="62">
        <v>6</v>
      </c>
      <c r="D30" s="62" t="s">
        <v>234</v>
      </c>
      <c r="E30" s="12">
        <v>94</v>
      </c>
      <c r="F30" s="62">
        <v>14</v>
      </c>
      <c r="G30" s="62">
        <v>157</v>
      </c>
      <c r="H30" s="1">
        <v>3</v>
      </c>
      <c r="I30" s="50">
        <v>4.333333333333333</v>
      </c>
      <c r="J30" s="62">
        <v>26</v>
      </c>
      <c r="K30" s="65"/>
      <c r="L30" s="65"/>
      <c r="M30" s="65"/>
    </row>
    <row r="31" spans="1:13" s="64" customFormat="1" ht="17.100000000000001" customHeight="1" x14ac:dyDescent="0.2">
      <c r="A31" s="62">
        <v>28</v>
      </c>
      <c r="B31" s="63" t="s">
        <v>212</v>
      </c>
      <c r="C31" s="62">
        <v>8</v>
      </c>
      <c r="D31" s="62" t="s">
        <v>234</v>
      </c>
      <c r="E31" s="12">
        <v>98</v>
      </c>
      <c r="F31" s="62">
        <v>14</v>
      </c>
      <c r="G31" s="62">
        <v>155</v>
      </c>
      <c r="H31" s="1">
        <v>3</v>
      </c>
      <c r="I31" s="50">
        <v>3.6666666666666665</v>
      </c>
      <c r="J31" s="62">
        <v>28</v>
      </c>
    </row>
    <row r="32" spans="1:13" s="64" customFormat="1" ht="17.100000000000001" customHeight="1" x14ac:dyDescent="0.2">
      <c r="A32" s="62">
        <v>29</v>
      </c>
      <c r="B32" s="63" t="s">
        <v>282</v>
      </c>
      <c r="C32" s="62">
        <v>14</v>
      </c>
      <c r="D32" s="62" t="s">
        <v>232</v>
      </c>
      <c r="E32" s="12">
        <v>68</v>
      </c>
      <c r="F32" s="62">
        <v>14</v>
      </c>
      <c r="G32" s="62">
        <v>152</v>
      </c>
      <c r="H32" s="1">
        <v>3</v>
      </c>
      <c r="I32" s="50">
        <v>2.6666666666666665</v>
      </c>
      <c r="J32" s="62">
        <v>29</v>
      </c>
    </row>
    <row r="33" spans="1:13" s="64" customFormat="1" ht="17.100000000000001" customHeight="1" x14ac:dyDescent="0.2">
      <c r="A33" s="62">
        <v>30</v>
      </c>
      <c r="B33" s="63" t="s">
        <v>204</v>
      </c>
      <c r="C33" s="62">
        <v>52</v>
      </c>
      <c r="D33" s="62" t="s">
        <v>235</v>
      </c>
      <c r="E33" s="12">
        <v>117</v>
      </c>
      <c r="F33" s="62">
        <v>13</v>
      </c>
      <c r="G33" s="62">
        <v>152</v>
      </c>
      <c r="H33" s="1">
        <v>3</v>
      </c>
      <c r="I33" s="50">
        <v>2.6666666666666665</v>
      </c>
      <c r="J33" s="62">
        <v>30</v>
      </c>
      <c r="K33" s="65"/>
      <c r="L33" s="65"/>
      <c r="M33" s="65"/>
    </row>
    <row r="34" spans="1:13" s="65" customFormat="1" ht="17.100000000000001" customHeight="1" x14ac:dyDescent="0.2">
      <c r="A34" s="62">
        <v>31</v>
      </c>
      <c r="B34" s="63" t="s">
        <v>273</v>
      </c>
      <c r="C34" s="62">
        <v>75</v>
      </c>
      <c r="D34" s="62" t="s">
        <v>233</v>
      </c>
      <c r="E34" s="12">
        <v>88</v>
      </c>
      <c r="F34" s="62">
        <v>12</v>
      </c>
      <c r="G34" s="62">
        <v>147</v>
      </c>
      <c r="H34" s="1">
        <v>3</v>
      </c>
      <c r="I34" s="50">
        <v>1</v>
      </c>
      <c r="J34" s="62">
        <v>31</v>
      </c>
      <c r="K34" s="64"/>
      <c r="L34" s="64"/>
      <c r="M34" s="64"/>
    </row>
    <row r="35" spans="1:13" s="64" customFormat="1" ht="17.100000000000001" customHeight="1" x14ac:dyDescent="0.2">
      <c r="A35" s="62">
        <v>32</v>
      </c>
      <c r="B35" s="63" t="s">
        <v>156</v>
      </c>
      <c r="C35" s="62">
        <v>41</v>
      </c>
      <c r="D35" s="62" t="s">
        <v>229</v>
      </c>
      <c r="E35" s="12">
        <v>24</v>
      </c>
      <c r="F35" s="62">
        <v>12</v>
      </c>
      <c r="G35" s="62">
        <v>137</v>
      </c>
      <c r="H35" s="1">
        <v>2</v>
      </c>
      <c r="I35" s="50">
        <v>13.666666666666666</v>
      </c>
      <c r="J35" s="62">
        <v>32</v>
      </c>
    </row>
    <row r="36" spans="1:13" s="64" customFormat="1" ht="17.100000000000001" customHeight="1" x14ac:dyDescent="0.2">
      <c r="A36" s="62">
        <v>33</v>
      </c>
      <c r="B36" s="63" t="s">
        <v>304</v>
      </c>
      <c r="C36" s="62">
        <v>47</v>
      </c>
      <c r="D36" s="62" t="s">
        <v>228</v>
      </c>
      <c r="E36" s="12">
        <v>6</v>
      </c>
      <c r="F36" s="62">
        <v>13</v>
      </c>
      <c r="G36" s="62">
        <v>133</v>
      </c>
      <c r="H36" s="1">
        <v>2</v>
      </c>
      <c r="I36" s="50">
        <v>12.333333333333334</v>
      </c>
      <c r="J36" s="62">
        <v>33</v>
      </c>
    </row>
    <row r="37" spans="1:13" s="64" customFormat="1" ht="17.100000000000001" customHeight="1" x14ac:dyDescent="0.2">
      <c r="A37" s="62">
        <v>34</v>
      </c>
      <c r="B37" s="63" t="s">
        <v>283</v>
      </c>
      <c r="C37" s="62">
        <v>49</v>
      </c>
      <c r="D37" s="62" t="s">
        <v>232</v>
      </c>
      <c r="E37" s="12">
        <v>72</v>
      </c>
      <c r="F37" s="62">
        <v>12</v>
      </c>
      <c r="G37" s="62">
        <v>132</v>
      </c>
      <c r="H37" s="1">
        <v>2</v>
      </c>
      <c r="I37" s="50">
        <v>12</v>
      </c>
      <c r="J37" s="62">
        <v>34</v>
      </c>
      <c r="K37" s="65"/>
      <c r="L37" s="65"/>
      <c r="M37" s="65"/>
    </row>
    <row r="38" spans="1:13" s="64" customFormat="1" ht="17.100000000000001" customHeight="1" x14ac:dyDescent="0.2">
      <c r="A38" s="62">
        <v>35</v>
      </c>
      <c r="B38" s="63" t="s">
        <v>167</v>
      </c>
      <c r="C38" s="62">
        <v>112</v>
      </c>
      <c r="D38" s="62" t="s">
        <v>230</v>
      </c>
      <c r="E38" s="12">
        <v>33</v>
      </c>
      <c r="F38" s="62">
        <v>7</v>
      </c>
      <c r="G38" s="62">
        <v>131</v>
      </c>
      <c r="H38" s="1">
        <v>2</v>
      </c>
      <c r="I38" s="50">
        <v>11.666666666666666</v>
      </c>
      <c r="J38" s="62">
        <v>35</v>
      </c>
    </row>
    <row r="39" spans="1:13" s="65" customFormat="1" ht="17.100000000000001" customHeight="1" x14ac:dyDescent="0.2">
      <c r="A39" s="62">
        <v>36</v>
      </c>
      <c r="B39" s="63" t="s">
        <v>294</v>
      </c>
      <c r="C39" s="62">
        <v>10</v>
      </c>
      <c r="D39" s="62" t="s">
        <v>229</v>
      </c>
      <c r="E39" s="12">
        <v>16</v>
      </c>
      <c r="F39" s="62">
        <v>12</v>
      </c>
      <c r="G39" s="62">
        <v>129</v>
      </c>
      <c r="H39" s="1">
        <v>2</v>
      </c>
      <c r="I39" s="50">
        <v>11</v>
      </c>
      <c r="J39" s="62">
        <v>36</v>
      </c>
      <c r="K39" s="64"/>
      <c r="L39" s="64"/>
      <c r="M39" s="64"/>
    </row>
    <row r="40" spans="1:13" s="64" customFormat="1" ht="17.100000000000001" customHeight="1" x14ac:dyDescent="0.2">
      <c r="A40" s="62">
        <v>37</v>
      </c>
      <c r="B40" s="63" t="s">
        <v>272</v>
      </c>
      <c r="C40" s="62">
        <v>29</v>
      </c>
      <c r="D40" s="62" t="s">
        <v>235</v>
      </c>
      <c r="E40" s="12">
        <v>118</v>
      </c>
      <c r="F40" s="62">
        <v>12</v>
      </c>
      <c r="G40" s="62">
        <v>129</v>
      </c>
      <c r="H40" s="1">
        <v>2</v>
      </c>
      <c r="I40" s="50">
        <v>11</v>
      </c>
      <c r="J40" s="62">
        <v>36</v>
      </c>
    </row>
    <row r="41" spans="1:13" s="64" customFormat="1" ht="17.100000000000001" customHeight="1" x14ac:dyDescent="0.2">
      <c r="A41" s="62">
        <v>38</v>
      </c>
      <c r="B41" s="63" t="s">
        <v>102</v>
      </c>
      <c r="C41" s="62">
        <v>69</v>
      </c>
      <c r="D41" s="62" t="s">
        <v>234</v>
      </c>
      <c r="E41" s="12">
        <v>99</v>
      </c>
      <c r="F41" s="62">
        <v>14</v>
      </c>
      <c r="G41" s="62">
        <v>126</v>
      </c>
      <c r="H41" s="1">
        <v>2</v>
      </c>
      <c r="I41" s="50">
        <v>10</v>
      </c>
      <c r="J41" s="62">
        <v>38</v>
      </c>
    </row>
    <row r="42" spans="1:13" s="64" customFormat="1" ht="17.100000000000001" customHeight="1" x14ac:dyDescent="0.2">
      <c r="A42" s="62">
        <v>39</v>
      </c>
      <c r="B42" s="63" t="s">
        <v>184</v>
      </c>
      <c r="C42" s="62">
        <v>100</v>
      </c>
      <c r="D42" s="62" t="s">
        <v>228</v>
      </c>
      <c r="E42" s="12">
        <v>7</v>
      </c>
      <c r="F42" s="62">
        <v>17</v>
      </c>
      <c r="G42" s="62">
        <v>124</v>
      </c>
      <c r="H42" s="1">
        <v>2</v>
      </c>
      <c r="I42" s="50">
        <v>9.3333333333333339</v>
      </c>
      <c r="J42" s="62">
        <v>39</v>
      </c>
    </row>
    <row r="43" spans="1:13" s="64" customFormat="1" ht="17.100000000000001" customHeight="1" x14ac:dyDescent="0.2">
      <c r="A43" s="62">
        <v>40</v>
      </c>
      <c r="B43" s="63" t="s">
        <v>106</v>
      </c>
      <c r="C43" s="62">
        <v>58</v>
      </c>
      <c r="D43" s="62" t="s">
        <v>233</v>
      </c>
      <c r="E43" s="12">
        <v>82</v>
      </c>
      <c r="F43" s="62">
        <v>8</v>
      </c>
      <c r="G43" s="62">
        <v>124</v>
      </c>
      <c r="H43" s="1">
        <v>2</v>
      </c>
      <c r="I43" s="50">
        <v>9.3333333333333339</v>
      </c>
      <c r="J43" s="62">
        <v>40</v>
      </c>
    </row>
    <row r="44" spans="1:13" s="65" customFormat="1" ht="17.100000000000001" customHeight="1" x14ac:dyDescent="0.2">
      <c r="A44" s="62">
        <v>41</v>
      </c>
      <c r="B44" s="63" t="s">
        <v>284</v>
      </c>
      <c r="C44" s="62">
        <v>77</v>
      </c>
      <c r="D44" s="62" t="s">
        <v>231</v>
      </c>
      <c r="E44" s="12">
        <v>57</v>
      </c>
      <c r="F44" s="62">
        <v>4</v>
      </c>
      <c r="G44" s="62">
        <v>124</v>
      </c>
      <c r="H44" s="1">
        <v>2</v>
      </c>
      <c r="I44" s="50">
        <v>9.3333333333333339</v>
      </c>
      <c r="J44" s="62">
        <v>41</v>
      </c>
      <c r="K44" s="64"/>
      <c r="L44" s="64"/>
      <c r="M44" s="64"/>
    </row>
    <row r="45" spans="1:13" s="64" customFormat="1" ht="17.100000000000001" customHeight="1" x14ac:dyDescent="0.2">
      <c r="A45" s="62">
        <v>42</v>
      </c>
      <c r="B45" s="63" t="s">
        <v>312</v>
      </c>
      <c r="C45" s="62">
        <v>95</v>
      </c>
      <c r="D45" s="62" t="s">
        <v>232</v>
      </c>
      <c r="E45" s="12">
        <v>67</v>
      </c>
      <c r="F45" s="62">
        <v>10</v>
      </c>
      <c r="G45" s="62">
        <v>123</v>
      </c>
      <c r="H45" s="1">
        <v>2</v>
      </c>
      <c r="I45" s="50">
        <v>9</v>
      </c>
      <c r="J45" s="62">
        <v>42</v>
      </c>
    </row>
    <row r="46" spans="1:13" s="64" customFormat="1" ht="17.100000000000001" customHeight="1" x14ac:dyDescent="0.2">
      <c r="A46" s="62">
        <v>43</v>
      </c>
      <c r="B46" s="63" t="s">
        <v>281</v>
      </c>
      <c r="C46" s="62">
        <v>68</v>
      </c>
      <c r="D46" s="62" t="s">
        <v>230</v>
      </c>
      <c r="E46" s="12">
        <v>40</v>
      </c>
      <c r="F46" s="62">
        <v>11</v>
      </c>
      <c r="G46" s="62">
        <v>120</v>
      </c>
      <c r="H46" s="1">
        <v>2</v>
      </c>
      <c r="I46" s="50">
        <v>8</v>
      </c>
      <c r="J46" s="62">
        <v>43</v>
      </c>
    </row>
    <row r="47" spans="1:13" s="65" customFormat="1" ht="17.100000000000001" customHeight="1" x14ac:dyDescent="0.2">
      <c r="A47" s="62">
        <v>44</v>
      </c>
      <c r="B47" s="63" t="s">
        <v>280</v>
      </c>
      <c r="C47" s="62">
        <v>38</v>
      </c>
      <c r="D47" s="62" t="s">
        <v>233</v>
      </c>
      <c r="E47" s="12">
        <v>77</v>
      </c>
      <c r="F47" s="62">
        <v>14</v>
      </c>
      <c r="G47" s="62">
        <v>119</v>
      </c>
      <c r="H47" s="1">
        <v>2</v>
      </c>
      <c r="I47" s="50">
        <v>7.666666666666667</v>
      </c>
      <c r="J47" s="62">
        <v>44</v>
      </c>
    </row>
    <row r="48" spans="1:13" s="64" customFormat="1" ht="17.100000000000001" customHeight="1" x14ac:dyDescent="0.2">
      <c r="A48" s="62">
        <v>45</v>
      </c>
      <c r="B48" s="63" t="s">
        <v>159</v>
      </c>
      <c r="C48" s="62">
        <v>42</v>
      </c>
      <c r="D48" s="62" t="s">
        <v>234</v>
      </c>
      <c r="E48" s="12">
        <v>103</v>
      </c>
      <c r="F48" s="62">
        <v>12</v>
      </c>
      <c r="G48" s="62">
        <v>118</v>
      </c>
      <c r="H48" s="1">
        <v>2</v>
      </c>
      <c r="I48" s="50">
        <v>7.333333333333333</v>
      </c>
      <c r="J48" s="62">
        <v>45</v>
      </c>
    </row>
    <row r="49" spans="1:13" s="64" customFormat="1" ht="17.100000000000001" customHeight="1" x14ac:dyDescent="0.2">
      <c r="A49" s="62">
        <v>46</v>
      </c>
      <c r="B49" s="63" t="s">
        <v>177</v>
      </c>
      <c r="C49" s="62">
        <v>104</v>
      </c>
      <c r="D49" s="62" t="s">
        <v>230</v>
      </c>
      <c r="E49" s="12">
        <v>42</v>
      </c>
      <c r="F49" s="62">
        <v>12</v>
      </c>
      <c r="G49" s="62">
        <v>117</v>
      </c>
      <c r="H49" s="1">
        <v>2</v>
      </c>
      <c r="I49" s="50">
        <v>7</v>
      </c>
      <c r="J49" s="62">
        <v>46</v>
      </c>
    </row>
    <row r="50" spans="1:13" s="65" customFormat="1" ht="17.100000000000001" customHeight="1" x14ac:dyDescent="0.2">
      <c r="A50" s="62">
        <v>47</v>
      </c>
      <c r="B50" s="63" t="s">
        <v>168</v>
      </c>
      <c r="C50" s="62">
        <v>108</v>
      </c>
      <c r="D50" s="62" t="s">
        <v>234</v>
      </c>
      <c r="E50" s="12">
        <v>101</v>
      </c>
      <c r="F50" s="62">
        <v>14</v>
      </c>
      <c r="G50" s="62">
        <v>115</v>
      </c>
      <c r="H50" s="1">
        <v>2</v>
      </c>
      <c r="I50" s="50">
        <v>6.333333333333333</v>
      </c>
      <c r="J50" s="62">
        <v>47</v>
      </c>
    </row>
    <row r="51" spans="1:13" s="64" customFormat="1" ht="17.100000000000001" customHeight="1" x14ac:dyDescent="0.2">
      <c r="A51" s="62">
        <v>48</v>
      </c>
      <c r="B51" s="63" t="s">
        <v>238</v>
      </c>
      <c r="C51" s="62">
        <v>7</v>
      </c>
      <c r="D51" s="62" t="s">
        <v>228</v>
      </c>
      <c r="E51" s="12">
        <v>4</v>
      </c>
      <c r="F51" s="62">
        <v>12</v>
      </c>
      <c r="G51" s="62">
        <v>112</v>
      </c>
      <c r="H51" s="1">
        <v>2</v>
      </c>
      <c r="I51" s="50">
        <v>5.333333333333333</v>
      </c>
      <c r="J51" s="62">
        <v>48</v>
      </c>
    </row>
    <row r="52" spans="1:13" s="64" customFormat="1" ht="17.100000000000001" customHeight="1" x14ac:dyDescent="0.2">
      <c r="A52" s="62">
        <v>49</v>
      </c>
      <c r="B52" s="63" t="s">
        <v>300</v>
      </c>
      <c r="C52" s="62">
        <v>92</v>
      </c>
      <c r="D52" s="62" t="s">
        <v>229</v>
      </c>
      <c r="E52" s="12">
        <v>23</v>
      </c>
      <c r="F52" s="62">
        <v>10</v>
      </c>
      <c r="G52" s="62">
        <v>112</v>
      </c>
      <c r="H52" s="1">
        <v>2</v>
      </c>
      <c r="I52" s="50">
        <v>5.333333333333333</v>
      </c>
      <c r="J52" s="62">
        <v>49</v>
      </c>
    </row>
    <row r="53" spans="1:13" s="64" customFormat="1" ht="17.100000000000001" customHeight="1" x14ac:dyDescent="0.2">
      <c r="A53" s="62">
        <v>50</v>
      </c>
      <c r="B53" s="63" t="s">
        <v>202</v>
      </c>
      <c r="C53" s="62">
        <v>60</v>
      </c>
      <c r="D53" s="62" t="s">
        <v>232</v>
      </c>
      <c r="E53" s="12">
        <v>65</v>
      </c>
      <c r="F53" s="62">
        <v>10</v>
      </c>
      <c r="G53" s="62">
        <v>110</v>
      </c>
      <c r="H53" s="1">
        <v>2</v>
      </c>
      <c r="I53" s="50">
        <v>4.666666666666667</v>
      </c>
      <c r="J53" s="62">
        <v>50</v>
      </c>
    </row>
    <row r="54" spans="1:13" s="64" customFormat="1" ht="17.100000000000001" customHeight="1" x14ac:dyDescent="0.2">
      <c r="A54" s="62">
        <v>51</v>
      </c>
      <c r="B54" s="63" t="s">
        <v>181</v>
      </c>
      <c r="C54" s="62">
        <v>37</v>
      </c>
      <c r="D54" s="62" t="s">
        <v>233</v>
      </c>
      <c r="E54" s="12">
        <v>83</v>
      </c>
      <c r="F54" s="62">
        <v>9</v>
      </c>
      <c r="G54" s="62">
        <v>107</v>
      </c>
      <c r="H54" s="1">
        <v>2</v>
      </c>
      <c r="I54" s="50">
        <v>3.6666666666666665</v>
      </c>
      <c r="J54" s="62">
        <v>51</v>
      </c>
    </row>
    <row r="55" spans="1:13" s="64" customFormat="1" ht="17.100000000000001" customHeight="1" x14ac:dyDescent="0.2">
      <c r="A55" s="62">
        <v>52</v>
      </c>
      <c r="B55" s="63" t="s">
        <v>285</v>
      </c>
      <c r="C55" s="62">
        <v>110</v>
      </c>
      <c r="D55" s="62" t="s">
        <v>232</v>
      </c>
      <c r="E55" s="12">
        <v>66</v>
      </c>
      <c r="F55" s="62">
        <v>9</v>
      </c>
      <c r="G55" s="62">
        <v>101</v>
      </c>
      <c r="H55" s="1">
        <v>2</v>
      </c>
      <c r="I55" s="50">
        <v>1.6666666666666667</v>
      </c>
      <c r="J55" s="62">
        <v>52</v>
      </c>
    </row>
    <row r="56" spans="1:13" s="64" customFormat="1" ht="17.100000000000001" customHeight="1" x14ac:dyDescent="0.2">
      <c r="A56" s="62">
        <v>53</v>
      </c>
      <c r="B56" s="63" t="s">
        <v>165</v>
      </c>
      <c r="C56" s="62">
        <v>83</v>
      </c>
      <c r="D56" s="62" t="s">
        <v>233</v>
      </c>
      <c r="E56" s="12">
        <v>87</v>
      </c>
      <c r="F56" s="62">
        <v>10</v>
      </c>
      <c r="G56" s="62">
        <v>96</v>
      </c>
      <c r="H56" s="1">
        <v>2</v>
      </c>
      <c r="I56" s="50">
        <v>0</v>
      </c>
      <c r="J56" s="62">
        <v>53</v>
      </c>
    </row>
    <row r="57" spans="1:13" s="65" customFormat="1" ht="17.100000000000001" customHeight="1" x14ac:dyDescent="0.2">
      <c r="A57" s="62">
        <v>54</v>
      </c>
      <c r="B57" s="63" t="s">
        <v>293</v>
      </c>
      <c r="C57" s="62">
        <v>79</v>
      </c>
      <c r="D57" s="62" t="s">
        <v>232</v>
      </c>
      <c r="E57" s="12">
        <v>62</v>
      </c>
      <c r="F57" s="62">
        <v>7</v>
      </c>
      <c r="G57" s="62">
        <v>94</v>
      </c>
      <c r="H57" s="1">
        <v>1</v>
      </c>
      <c r="I57" s="50">
        <v>15.333333333333334</v>
      </c>
      <c r="J57" s="62">
        <v>54</v>
      </c>
      <c r="K57" s="64"/>
      <c r="L57" s="64"/>
      <c r="M57" s="64"/>
    </row>
    <row r="58" spans="1:13" s="64" customFormat="1" ht="17.100000000000001" customHeight="1" x14ac:dyDescent="0.2">
      <c r="A58" s="62">
        <v>55</v>
      </c>
      <c r="B58" s="63" t="s">
        <v>201</v>
      </c>
      <c r="C58" s="62">
        <v>117</v>
      </c>
      <c r="D58" s="62" t="s">
        <v>232</v>
      </c>
      <c r="E58" s="12">
        <v>75</v>
      </c>
      <c r="F58" s="62">
        <v>4</v>
      </c>
      <c r="G58" s="62">
        <v>94</v>
      </c>
      <c r="H58" s="1">
        <v>1</v>
      </c>
      <c r="I58" s="50">
        <v>15.333333333333334</v>
      </c>
      <c r="J58" s="62">
        <v>55</v>
      </c>
      <c r="K58" s="65"/>
      <c r="L58" s="65"/>
      <c r="M58" s="65"/>
    </row>
    <row r="59" spans="1:13" s="64" customFormat="1" ht="17.100000000000001" customHeight="1" x14ac:dyDescent="0.2">
      <c r="A59" s="62">
        <v>56</v>
      </c>
      <c r="B59" s="63" t="s">
        <v>213</v>
      </c>
      <c r="C59" s="62">
        <v>90</v>
      </c>
      <c r="D59" s="62" t="s">
        <v>235</v>
      </c>
      <c r="E59" s="12">
        <v>119</v>
      </c>
      <c r="F59" s="62">
        <v>9</v>
      </c>
      <c r="G59" s="62">
        <v>93</v>
      </c>
      <c r="H59" s="1">
        <v>1</v>
      </c>
      <c r="I59" s="50">
        <v>15</v>
      </c>
      <c r="J59" s="62">
        <v>56</v>
      </c>
    </row>
    <row r="60" spans="1:13" s="64" customFormat="1" ht="17.100000000000001" customHeight="1" x14ac:dyDescent="0.2">
      <c r="A60" s="62">
        <v>57</v>
      </c>
      <c r="B60" s="63" t="s">
        <v>190</v>
      </c>
      <c r="C60" s="62">
        <v>87</v>
      </c>
      <c r="D60" s="62" t="s">
        <v>229</v>
      </c>
      <c r="E60" s="12">
        <v>22</v>
      </c>
      <c r="F60" s="62">
        <v>8</v>
      </c>
      <c r="G60" s="62">
        <v>86</v>
      </c>
      <c r="H60" s="1">
        <v>1</v>
      </c>
      <c r="I60" s="50">
        <v>12.666666666666666</v>
      </c>
      <c r="J60" s="62">
        <v>57</v>
      </c>
    </row>
    <row r="61" spans="1:13" s="65" customFormat="1" ht="17.100000000000001" customHeight="1" x14ac:dyDescent="0.2">
      <c r="A61" s="62">
        <v>58</v>
      </c>
      <c r="B61" s="63" t="s">
        <v>99</v>
      </c>
      <c r="C61" s="62">
        <v>31</v>
      </c>
      <c r="D61" s="62" t="s">
        <v>233</v>
      </c>
      <c r="E61" s="12">
        <v>81</v>
      </c>
      <c r="F61" s="62">
        <v>4</v>
      </c>
      <c r="G61" s="62">
        <v>86</v>
      </c>
      <c r="H61" s="1">
        <v>1</v>
      </c>
      <c r="I61" s="50">
        <v>12.666666666666666</v>
      </c>
      <c r="J61" s="62">
        <v>58</v>
      </c>
    </row>
    <row r="62" spans="1:13" s="64" customFormat="1" ht="17.100000000000001" customHeight="1" x14ac:dyDescent="0.2">
      <c r="A62" s="62">
        <v>59</v>
      </c>
      <c r="B62" s="63" t="s">
        <v>239</v>
      </c>
      <c r="C62" s="62">
        <v>102</v>
      </c>
      <c r="D62" s="62" t="s">
        <v>230</v>
      </c>
      <c r="E62" s="12">
        <v>31</v>
      </c>
      <c r="F62" s="62">
        <v>9</v>
      </c>
      <c r="G62" s="62">
        <v>85</v>
      </c>
      <c r="H62" s="1">
        <v>1</v>
      </c>
      <c r="I62" s="50">
        <v>12.333333333333334</v>
      </c>
      <c r="J62" s="62">
        <v>59</v>
      </c>
    </row>
    <row r="63" spans="1:13" s="64" customFormat="1" ht="17.100000000000001" customHeight="1" x14ac:dyDescent="0.2">
      <c r="A63" s="62">
        <v>60</v>
      </c>
      <c r="B63" s="63" t="s">
        <v>297</v>
      </c>
      <c r="C63" s="62">
        <v>4</v>
      </c>
      <c r="D63" s="62" t="s">
        <v>228</v>
      </c>
      <c r="E63" s="12">
        <v>2</v>
      </c>
      <c r="F63" s="62">
        <v>10</v>
      </c>
      <c r="G63" s="62">
        <v>83</v>
      </c>
      <c r="H63" s="1">
        <v>1</v>
      </c>
      <c r="I63" s="50">
        <v>11.666666666666666</v>
      </c>
      <c r="J63" s="62">
        <v>60</v>
      </c>
    </row>
    <row r="64" spans="1:13" s="64" customFormat="1" ht="17.100000000000001" customHeight="1" x14ac:dyDescent="0.2">
      <c r="A64" s="62">
        <v>61</v>
      </c>
      <c r="B64" s="63" t="s">
        <v>180</v>
      </c>
      <c r="C64" s="62">
        <v>62</v>
      </c>
      <c r="D64" s="62" t="s">
        <v>230</v>
      </c>
      <c r="E64" s="12">
        <v>32</v>
      </c>
      <c r="F64" s="62">
        <v>7</v>
      </c>
      <c r="G64" s="62">
        <v>78</v>
      </c>
      <c r="H64" s="1">
        <v>1</v>
      </c>
      <c r="I64" s="50">
        <v>10</v>
      </c>
      <c r="J64" s="62">
        <v>61</v>
      </c>
    </row>
    <row r="65" spans="1:13" s="65" customFormat="1" ht="17.100000000000001" customHeight="1" x14ac:dyDescent="0.2">
      <c r="A65" s="62">
        <v>62</v>
      </c>
      <c r="B65" s="63" t="s">
        <v>205</v>
      </c>
      <c r="C65" s="62">
        <v>3</v>
      </c>
      <c r="D65" s="62" t="s">
        <v>229</v>
      </c>
      <c r="E65" s="12">
        <v>19</v>
      </c>
      <c r="F65" s="62">
        <v>6</v>
      </c>
      <c r="G65" s="62">
        <v>78</v>
      </c>
      <c r="H65" s="1">
        <v>1</v>
      </c>
      <c r="I65" s="50">
        <v>10</v>
      </c>
      <c r="J65" s="62">
        <v>62</v>
      </c>
      <c r="K65" s="64"/>
      <c r="L65" s="64"/>
      <c r="M65" s="64"/>
    </row>
    <row r="66" spans="1:13" s="65" customFormat="1" ht="17.100000000000001" customHeight="1" x14ac:dyDescent="0.2">
      <c r="A66" s="62">
        <v>63</v>
      </c>
      <c r="B66" s="63" t="s">
        <v>95</v>
      </c>
      <c r="C66" s="62">
        <v>54</v>
      </c>
      <c r="D66" s="62" t="s">
        <v>234</v>
      </c>
      <c r="E66" s="12">
        <v>91</v>
      </c>
      <c r="F66" s="62">
        <v>6</v>
      </c>
      <c r="G66" s="62">
        <v>77</v>
      </c>
      <c r="H66" s="1">
        <v>1</v>
      </c>
      <c r="I66" s="50">
        <v>9.6666666666666661</v>
      </c>
      <c r="J66" s="62">
        <v>63</v>
      </c>
    </row>
    <row r="67" spans="1:13" s="65" customFormat="1" ht="17.100000000000001" customHeight="1" x14ac:dyDescent="0.2">
      <c r="A67" s="62">
        <v>64</v>
      </c>
      <c r="B67" s="63" t="s">
        <v>289</v>
      </c>
      <c r="C67" s="62">
        <v>96</v>
      </c>
      <c r="D67" s="62" t="s">
        <v>228</v>
      </c>
      <c r="E67" s="12">
        <v>3</v>
      </c>
      <c r="F67" s="62">
        <v>7</v>
      </c>
      <c r="G67" s="62">
        <v>76</v>
      </c>
      <c r="H67" s="1">
        <v>1</v>
      </c>
      <c r="I67" s="50">
        <v>9.3333333333333339</v>
      </c>
      <c r="J67" s="62">
        <v>64</v>
      </c>
      <c r="K67" s="64"/>
      <c r="L67" s="64"/>
      <c r="M67" s="64"/>
    </row>
    <row r="68" spans="1:13" s="65" customFormat="1" ht="17.100000000000001" customHeight="1" x14ac:dyDescent="0.2">
      <c r="A68" s="62">
        <v>65</v>
      </c>
      <c r="B68" s="63" t="s">
        <v>189</v>
      </c>
      <c r="C68" s="62">
        <v>2</v>
      </c>
      <c r="D68" s="62" t="s">
        <v>230</v>
      </c>
      <c r="E68" s="12">
        <v>39</v>
      </c>
      <c r="F68" s="62">
        <v>6</v>
      </c>
      <c r="G68" s="62">
        <v>76</v>
      </c>
      <c r="H68" s="1">
        <v>1</v>
      </c>
      <c r="I68" s="50">
        <v>9.3333333333333339</v>
      </c>
      <c r="J68" s="62">
        <v>65</v>
      </c>
      <c r="K68" s="64"/>
      <c r="L68" s="64"/>
      <c r="M68" s="64"/>
    </row>
    <row r="69" spans="1:13" s="65" customFormat="1" ht="17.100000000000001" customHeight="1" x14ac:dyDescent="0.2">
      <c r="A69" s="62">
        <v>66</v>
      </c>
      <c r="B69" s="63" t="s">
        <v>291</v>
      </c>
      <c r="C69" s="62">
        <v>53</v>
      </c>
      <c r="D69" s="62" t="s">
        <v>231</v>
      </c>
      <c r="E69" s="12">
        <v>47</v>
      </c>
      <c r="F69" s="62">
        <v>6</v>
      </c>
      <c r="G69" s="62">
        <v>75</v>
      </c>
      <c r="H69" s="1">
        <v>1</v>
      </c>
      <c r="I69" s="50">
        <v>9</v>
      </c>
      <c r="J69" s="62">
        <v>66</v>
      </c>
      <c r="K69" s="64"/>
      <c r="L69" s="64"/>
      <c r="M69" s="64"/>
    </row>
    <row r="70" spans="1:13" s="65" customFormat="1" ht="17.100000000000001" customHeight="1" x14ac:dyDescent="0.2">
      <c r="A70" s="62">
        <v>67</v>
      </c>
      <c r="B70" s="63" t="s">
        <v>178</v>
      </c>
      <c r="C70" s="62">
        <v>107</v>
      </c>
      <c r="D70" s="62" t="s">
        <v>229</v>
      </c>
      <c r="E70" s="12">
        <v>29</v>
      </c>
      <c r="F70" s="62">
        <v>8</v>
      </c>
      <c r="G70" s="62">
        <v>74</v>
      </c>
      <c r="H70" s="1">
        <v>1</v>
      </c>
      <c r="I70" s="50">
        <v>8.6666666666666661</v>
      </c>
      <c r="J70" s="62">
        <v>67</v>
      </c>
      <c r="K70" s="64"/>
      <c r="L70" s="64"/>
      <c r="M70" s="64"/>
    </row>
    <row r="71" spans="1:13" s="65" customFormat="1" ht="17.100000000000001" customHeight="1" x14ac:dyDescent="0.2">
      <c r="A71" s="62">
        <v>68</v>
      </c>
      <c r="B71" s="63" t="s">
        <v>302</v>
      </c>
      <c r="C71" s="62">
        <v>40</v>
      </c>
      <c r="D71" s="62" t="s">
        <v>231</v>
      </c>
      <c r="E71" s="12">
        <v>52</v>
      </c>
      <c r="F71" s="62">
        <v>5</v>
      </c>
      <c r="G71" s="62">
        <v>74</v>
      </c>
      <c r="H71" s="1">
        <v>1</v>
      </c>
      <c r="I71" s="50">
        <v>8.6666666666666661</v>
      </c>
      <c r="J71" s="62">
        <v>68</v>
      </c>
      <c r="K71" s="64"/>
      <c r="L71" s="64"/>
      <c r="M71" s="64"/>
    </row>
    <row r="72" spans="1:13" s="65" customFormat="1" ht="17.100000000000001" customHeight="1" x14ac:dyDescent="0.2">
      <c r="A72" s="62">
        <v>69</v>
      </c>
      <c r="B72" s="63" t="s">
        <v>279</v>
      </c>
      <c r="C72" s="62">
        <v>101</v>
      </c>
      <c r="D72" s="62" t="s">
        <v>229</v>
      </c>
      <c r="E72" s="12">
        <v>28</v>
      </c>
      <c r="F72" s="62">
        <v>6</v>
      </c>
      <c r="G72" s="62">
        <v>73</v>
      </c>
      <c r="H72" s="1">
        <v>1</v>
      </c>
      <c r="I72" s="50">
        <v>8.3333333333333339</v>
      </c>
      <c r="J72" s="62">
        <v>69</v>
      </c>
      <c r="K72" s="64"/>
      <c r="L72" s="64"/>
      <c r="M72" s="64"/>
    </row>
    <row r="73" spans="1:13" s="65" customFormat="1" ht="17.100000000000001" customHeight="1" x14ac:dyDescent="0.2">
      <c r="A73" s="62">
        <v>70</v>
      </c>
      <c r="B73" s="63" t="s">
        <v>133</v>
      </c>
      <c r="C73" s="62">
        <v>1</v>
      </c>
      <c r="D73" s="62" t="s">
        <v>230</v>
      </c>
      <c r="E73" s="12">
        <v>38</v>
      </c>
      <c r="F73" s="62">
        <v>7</v>
      </c>
      <c r="G73" s="62">
        <v>69</v>
      </c>
      <c r="H73" s="1">
        <v>1</v>
      </c>
      <c r="I73" s="50">
        <v>7</v>
      </c>
      <c r="J73" s="62">
        <v>70</v>
      </c>
    </row>
    <row r="74" spans="1:13" s="65" customFormat="1" ht="17.100000000000001" customHeight="1" x14ac:dyDescent="0.2">
      <c r="A74" s="62">
        <v>71</v>
      </c>
      <c r="B74" s="63" t="s">
        <v>292</v>
      </c>
      <c r="C74" s="62">
        <v>57</v>
      </c>
      <c r="D74" s="62" t="s">
        <v>233</v>
      </c>
      <c r="E74" s="12">
        <v>78</v>
      </c>
      <c r="F74" s="62">
        <v>7</v>
      </c>
      <c r="G74" s="62">
        <v>69</v>
      </c>
      <c r="H74" s="1">
        <v>1</v>
      </c>
      <c r="I74" s="50">
        <v>7</v>
      </c>
      <c r="J74" s="62">
        <v>70</v>
      </c>
    </row>
    <row r="75" spans="1:13" s="65" customFormat="1" ht="17.100000000000001" customHeight="1" x14ac:dyDescent="0.2">
      <c r="A75" s="62">
        <v>72</v>
      </c>
      <c r="B75" s="63" t="s">
        <v>276</v>
      </c>
      <c r="C75" s="62">
        <v>36</v>
      </c>
      <c r="D75" s="62" t="s">
        <v>234</v>
      </c>
      <c r="E75" s="12">
        <v>97</v>
      </c>
      <c r="F75" s="62">
        <v>7</v>
      </c>
      <c r="G75" s="62">
        <v>69</v>
      </c>
      <c r="H75" s="1">
        <v>1</v>
      </c>
      <c r="I75" s="50">
        <v>7</v>
      </c>
      <c r="J75" s="62">
        <v>70</v>
      </c>
    </row>
    <row r="76" spans="1:13" s="65" customFormat="1" ht="17.100000000000001" customHeight="1" x14ac:dyDescent="0.2">
      <c r="A76" s="62">
        <v>73</v>
      </c>
      <c r="B76" s="63" t="s">
        <v>105</v>
      </c>
      <c r="C76" s="62">
        <v>21</v>
      </c>
      <c r="D76" s="62" t="s">
        <v>229</v>
      </c>
      <c r="E76" s="12">
        <v>25</v>
      </c>
      <c r="F76" s="62">
        <v>7</v>
      </c>
      <c r="G76" s="62">
        <v>68</v>
      </c>
      <c r="H76" s="1">
        <v>1</v>
      </c>
      <c r="I76" s="50">
        <v>6.666666666666667</v>
      </c>
      <c r="J76" s="62">
        <v>73</v>
      </c>
    </row>
    <row r="77" spans="1:13" s="65" customFormat="1" ht="17.100000000000001" customHeight="1" x14ac:dyDescent="0.2">
      <c r="A77" s="62">
        <v>74</v>
      </c>
      <c r="B77" s="63" t="s">
        <v>149</v>
      </c>
      <c r="C77" s="62">
        <v>118</v>
      </c>
      <c r="D77" s="62" t="s">
        <v>235</v>
      </c>
      <c r="E77" s="12">
        <v>120</v>
      </c>
      <c r="F77" s="62">
        <v>10</v>
      </c>
      <c r="G77" s="62">
        <v>67</v>
      </c>
      <c r="H77" s="1">
        <v>1</v>
      </c>
      <c r="I77" s="50">
        <v>6.333333333333333</v>
      </c>
      <c r="J77" s="62">
        <v>74</v>
      </c>
    </row>
    <row r="78" spans="1:13" s="65" customFormat="1" ht="17.100000000000001" customHeight="1" x14ac:dyDescent="0.2">
      <c r="A78" s="62">
        <v>75</v>
      </c>
      <c r="B78" s="63" t="s">
        <v>191</v>
      </c>
      <c r="C78" s="62">
        <v>51</v>
      </c>
      <c r="D78" s="62" t="s">
        <v>229</v>
      </c>
      <c r="E78" s="12">
        <v>21</v>
      </c>
      <c r="F78" s="62">
        <v>8</v>
      </c>
      <c r="G78" s="62">
        <v>67</v>
      </c>
      <c r="H78" s="1">
        <v>1</v>
      </c>
      <c r="I78" s="50">
        <v>6.333333333333333</v>
      </c>
      <c r="J78" s="62">
        <v>75</v>
      </c>
    </row>
    <row r="79" spans="1:13" s="65" customFormat="1" ht="17.100000000000001" customHeight="1" x14ac:dyDescent="0.2">
      <c r="A79" s="62">
        <v>76</v>
      </c>
      <c r="B79" s="63" t="s">
        <v>269</v>
      </c>
      <c r="C79" s="62">
        <v>106</v>
      </c>
      <c r="D79" s="62" t="s">
        <v>232</v>
      </c>
      <c r="E79" s="12">
        <v>73</v>
      </c>
      <c r="F79" s="62">
        <v>6</v>
      </c>
      <c r="G79" s="62">
        <v>66</v>
      </c>
      <c r="H79" s="1">
        <v>1</v>
      </c>
      <c r="I79" s="50">
        <v>6</v>
      </c>
      <c r="J79" s="62">
        <v>76</v>
      </c>
    </row>
    <row r="80" spans="1:13" s="65" customFormat="1" ht="17.100000000000001" customHeight="1" x14ac:dyDescent="0.2">
      <c r="A80" s="62">
        <v>77</v>
      </c>
      <c r="B80" s="63" t="s">
        <v>155</v>
      </c>
      <c r="C80" s="62">
        <v>15</v>
      </c>
      <c r="D80" s="62" t="s">
        <v>232</v>
      </c>
      <c r="E80" s="12">
        <v>74</v>
      </c>
      <c r="F80" s="62">
        <v>5</v>
      </c>
      <c r="G80" s="62">
        <v>64</v>
      </c>
      <c r="H80" s="1">
        <v>1</v>
      </c>
      <c r="I80" s="50">
        <v>5.333333333333333</v>
      </c>
      <c r="J80" s="62">
        <v>77</v>
      </c>
    </row>
    <row r="81" spans="1:10" s="65" customFormat="1" ht="17.100000000000001" customHeight="1" x14ac:dyDescent="0.2">
      <c r="A81" s="62">
        <v>78</v>
      </c>
      <c r="B81" s="63" t="s">
        <v>217</v>
      </c>
      <c r="C81" s="62">
        <v>93</v>
      </c>
      <c r="D81" s="62" t="s">
        <v>228</v>
      </c>
      <c r="E81" s="12">
        <v>9</v>
      </c>
      <c r="F81" s="62">
        <v>5</v>
      </c>
      <c r="G81" s="62">
        <v>59</v>
      </c>
      <c r="H81" s="1">
        <v>1</v>
      </c>
      <c r="I81" s="50">
        <v>3.6666666666666665</v>
      </c>
      <c r="J81" s="62">
        <v>78</v>
      </c>
    </row>
    <row r="82" spans="1:10" s="65" customFormat="1" ht="17.100000000000001" customHeight="1" x14ac:dyDescent="0.2">
      <c r="A82" s="62">
        <v>79</v>
      </c>
      <c r="B82" s="63" t="s">
        <v>301</v>
      </c>
      <c r="C82" s="62">
        <v>115</v>
      </c>
      <c r="D82" s="62" t="s">
        <v>234</v>
      </c>
      <c r="E82" s="12">
        <v>105</v>
      </c>
      <c r="F82" s="62">
        <v>7</v>
      </c>
      <c r="G82" s="62">
        <v>56</v>
      </c>
      <c r="H82" s="1">
        <v>1</v>
      </c>
      <c r="I82" s="50">
        <v>2.6666666666666665</v>
      </c>
      <c r="J82" s="62">
        <v>79</v>
      </c>
    </row>
    <row r="83" spans="1:10" s="65" customFormat="1" ht="17.100000000000001" customHeight="1" x14ac:dyDescent="0.2">
      <c r="A83" s="62">
        <v>80</v>
      </c>
      <c r="B83" s="63" t="s">
        <v>98</v>
      </c>
      <c r="C83" s="62">
        <v>35</v>
      </c>
      <c r="D83" s="62" t="s">
        <v>230</v>
      </c>
      <c r="E83" s="12">
        <v>43</v>
      </c>
      <c r="F83" s="62">
        <v>7</v>
      </c>
      <c r="G83" s="62">
        <v>55</v>
      </c>
      <c r="H83" s="1">
        <v>1</v>
      </c>
      <c r="I83" s="50">
        <v>2.3333333333333335</v>
      </c>
      <c r="J83" s="62">
        <v>80</v>
      </c>
    </row>
    <row r="84" spans="1:10" s="65" customFormat="1" ht="17.100000000000001" customHeight="1" x14ac:dyDescent="0.2">
      <c r="A84" s="62">
        <v>81</v>
      </c>
      <c r="B84" s="63" t="s">
        <v>101</v>
      </c>
      <c r="C84" s="62">
        <v>5</v>
      </c>
      <c r="D84" s="62" t="s">
        <v>231</v>
      </c>
      <c r="E84" s="12">
        <v>49</v>
      </c>
      <c r="F84" s="62">
        <v>3</v>
      </c>
      <c r="G84" s="62">
        <v>55</v>
      </c>
      <c r="H84" s="1">
        <v>1</v>
      </c>
      <c r="I84" s="50">
        <v>2.3333333333333335</v>
      </c>
      <c r="J84" s="62">
        <v>81</v>
      </c>
    </row>
    <row r="85" spans="1:10" s="65" customFormat="1" ht="17.100000000000001" customHeight="1" x14ac:dyDescent="0.2">
      <c r="A85" s="62">
        <v>82</v>
      </c>
      <c r="B85" s="63" t="s">
        <v>183</v>
      </c>
      <c r="C85" s="62">
        <v>98</v>
      </c>
      <c r="D85" s="62" t="s">
        <v>229</v>
      </c>
      <c r="E85" s="12">
        <v>27</v>
      </c>
      <c r="F85" s="62">
        <v>3</v>
      </c>
      <c r="G85" s="62">
        <v>54</v>
      </c>
      <c r="H85" s="1">
        <v>1</v>
      </c>
      <c r="I85" s="50">
        <v>2</v>
      </c>
      <c r="J85" s="62">
        <v>82</v>
      </c>
    </row>
    <row r="86" spans="1:10" s="65" customFormat="1" ht="17.100000000000001" customHeight="1" x14ac:dyDescent="0.2">
      <c r="A86" s="62">
        <v>83</v>
      </c>
      <c r="B86" s="63" t="s">
        <v>305</v>
      </c>
      <c r="C86" s="62">
        <v>39</v>
      </c>
      <c r="D86" s="62" t="s">
        <v>229</v>
      </c>
      <c r="E86" s="12">
        <v>18</v>
      </c>
      <c r="F86" s="62">
        <v>4</v>
      </c>
      <c r="G86" s="62">
        <v>50</v>
      </c>
      <c r="H86" s="1">
        <v>1</v>
      </c>
      <c r="I86" s="50">
        <v>0.66666666666666663</v>
      </c>
      <c r="J86" s="62">
        <v>83</v>
      </c>
    </row>
    <row r="87" spans="1:10" s="65" customFormat="1" ht="17.100000000000001" customHeight="1" x14ac:dyDescent="0.2">
      <c r="A87" s="62">
        <v>84</v>
      </c>
      <c r="B87" s="63" t="s">
        <v>209</v>
      </c>
      <c r="C87" s="62">
        <v>59</v>
      </c>
      <c r="D87" s="62" t="s">
        <v>228</v>
      </c>
      <c r="E87" s="12">
        <v>5</v>
      </c>
      <c r="F87" s="62">
        <v>5</v>
      </c>
      <c r="G87" s="62">
        <v>46</v>
      </c>
      <c r="H87" s="1">
        <v>0</v>
      </c>
      <c r="I87" s="50">
        <v>15.333333333333334</v>
      </c>
      <c r="J87" s="62">
        <v>84</v>
      </c>
    </row>
    <row r="88" spans="1:10" s="65" customFormat="1" ht="17.100000000000001" customHeight="1" x14ac:dyDescent="0.2">
      <c r="A88" s="62">
        <v>85</v>
      </c>
      <c r="B88" s="63" t="s">
        <v>274</v>
      </c>
      <c r="C88" s="62">
        <v>74</v>
      </c>
      <c r="D88" s="62" t="s">
        <v>231</v>
      </c>
      <c r="E88" s="12">
        <v>50</v>
      </c>
      <c r="F88" s="62">
        <v>2</v>
      </c>
      <c r="G88" s="62">
        <v>46</v>
      </c>
      <c r="H88" s="1">
        <v>0</v>
      </c>
      <c r="I88" s="50">
        <v>15.333333333333334</v>
      </c>
      <c r="J88" s="62">
        <v>85</v>
      </c>
    </row>
    <row r="89" spans="1:10" s="65" customFormat="1" ht="17.100000000000001" customHeight="1" x14ac:dyDescent="0.2">
      <c r="A89" s="62">
        <v>86</v>
      </c>
      <c r="B89" s="63" t="s">
        <v>286</v>
      </c>
      <c r="C89" s="62">
        <v>44</v>
      </c>
      <c r="D89" s="62" t="s">
        <v>232</v>
      </c>
      <c r="E89" s="12">
        <v>61</v>
      </c>
      <c r="F89" s="62">
        <v>4</v>
      </c>
      <c r="G89" s="62">
        <v>45</v>
      </c>
      <c r="H89" s="1">
        <v>0</v>
      </c>
      <c r="I89" s="50">
        <v>15</v>
      </c>
      <c r="J89" s="62">
        <v>86</v>
      </c>
    </row>
    <row r="90" spans="1:10" s="65" customFormat="1" ht="17.100000000000001" customHeight="1" x14ac:dyDescent="0.2">
      <c r="A90" s="62">
        <v>87</v>
      </c>
      <c r="B90" s="63" t="s">
        <v>215</v>
      </c>
      <c r="C90" s="62">
        <v>18</v>
      </c>
      <c r="D90" s="62" t="s">
        <v>230</v>
      </c>
      <c r="E90" s="12">
        <v>37</v>
      </c>
      <c r="F90" s="62">
        <v>5</v>
      </c>
      <c r="G90" s="62">
        <v>44</v>
      </c>
      <c r="H90" s="1">
        <v>0</v>
      </c>
      <c r="I90" s="50">
        <v>14.666666666666666</v>
      </c>
      <c r="J90" s="62">
        <v>87</v>
      </c>
    </row>
    <row r="91" spans="1:10" s="65" customFormat="1" ht="17.100000000000001" customHeight="1" x14ac:dyDescent="0.2">
      <c r="A91" s="62">
        <v>88</v>
      </c>
      <c r="B91" s="63" t="s">
        <v>277</v>
      </c>
      <c r="C91" s="62">
        <v>33</v>
      </c>
      <c r="D91" s="62" t="s">
        <v>230</v>
      </c>
      <c r="E91" s="12">
        <v>34</v>
      </c>
      <c r="F91" s="62">
        <v>4</v>
      </c>
      <c r="G91" s="62">
        <v>41</v>
      </c>
      <c r="H91" s="1">
        <v>0</v>
      </c>
      <c r="I91" s="50">
        <v>13.666666666666666</v>
      </c>
      <c r="J91" s="62">
        <v>88</v>
      </c>
    </row>
    <row r="92" spans="1:10" s="65" customFormat="1" ht="17.100000000000001" customHeight="1" x14ac:dyDescent="0.2">
      <c r="A92" s="62">
        <v>89</v>
      </c>
      <c r="B92" s="63" t="s">
        <v>187</v>
      </c>
      <c r="C92" s="62">
        <v>81</v>
      </c>
      <c r="D92" s="62" t="s">
        <v>228</v>
      </c>
      <c r="E92" s="12">
        <v>14</v>
      </c>
      <c r="F92" s="62">
        <v>3</v>
      </c>
      <c r="G92" s="62">
        <v>40</v>
      </c>
      <c r="H92" s="1">
        <v>0</v>
      </c>
      <c r="I92" s="50">
        <v>13.333333333333334</v>
      </c>
      <c r="J92" s="62">
        <v>89</v>
      </c>
    </row>
    <row r="93" spans="1:10" s="65" customFormat="1" ht="17.100000000000001" customHeight="1" x14ac:dyDescent="0.2">
      <c r="A93" s="62">
        <v>90</v>
      </c>
      <c r="B93" s="63" t="s">
        <v>150</v>
      </c>
      <c r="C93" s="62">
        <v>26</v>
      </c>
      <c r="D93" s="62" t="s">
        <v>233</v>
      </c>
      <c r="E93" s="12">
        <v>76</v>
      </c>
      <c r="F93" s="62">
        <v>4</v>
      </c>
      <c r="G93" s="62">
        <v>37</v>
      </c>
      <c r="H93" s="1">
        <v>0</v>
      </c>
      <c r="I93" s="50">
        <v>12.333333333333334</v>
      </c>
      <c r="J93" s="62">
        <v>90</v>
      </c>
    </row>
    <row r="94" spans="1:10" s="65" customFormat="1" ht="17.100000000000001" customHeight="1" x14ac:dyDescent="0.2">
      <c r="A94" s="62">
        <v>91</v>
      </c>
      <c r="B94" s="63" t="s">
        <v>160</v>
      </c>
      <c r="C94" s="62">
        <v>84</v>
      </c>
      <c r="D94" s="62" t="s">
        <v>235</v>
      </c>
      <c r="E94" s="12">
        <v>112</v>
      </c>
      <c r="F94" s="62">
        <v>4</v>
      </c>
      <c r="G94" s="62">
        <v>36</v>
      </c>
      <c r="H94" s="1">
        <v>0</v>
      </c>
      <c r="I94" s="50">
        <v>12</v>
      </c>
      <c r="J94" s="62">
        <v>91</v>
      </c>
    </row>
    <row r="95" spans="1:10" s="65" customFormat="1" ht="17.100000000000001" customHeight="1" x14ac:dyDescent="0.2">
      <c r="A95" s="62">
        <v>92</v>
      </c>
      <c r="B95" s="63" t="s">
        <v>166</v>
      </c>
      <c r="C95" s="62">
        <v>72</v>
      </c>
      <c r="D95" s="62" t="s">
        <v>231</v>
      </c>
      <c r="E95" s="12">
        <v>55</v>
      </c>
      <c r="F95" s="62">
        <v>3</v>
      </c>
      <c r="G95" s="62">
        <v>35</v>
      </c>
      <c r="H95" s="1">
        <v>0</v>
      </c>
      <c r="I95" s="50">
        <v>11.666666666666666</v>
      </c>
      <c r="J95" s="62">
        <v>92</v>
      </c>
    </row>
    <row r="96" spans="1:10" s="65" customFormat="1" ht="17.100000000000001" customHeight="1" x14ac:dyDescent="0.2">
      <c r="A96" s="62">
        <v>93</v>
      </c>
      <c r="B96" s="63" t="s">
        <v>270</v>
      </c>
      <c r="C96" s="62">
        <v>50</v>
      </c>
      <c r="D96" s="62" t="s">
        <v>231</v>
      </c>
      <c r="E96" s="12">
        <v>53</v>
      </c>
      <c r="F96" s="62">
        <v>3</v>
      </c>
      <c r="G96" s="62">
        <v>32</v>
      </c>
      <c r="H96" s="1">
        <v>0</v>
      </c>
      <c r="I96" s="50">
        <v>10.666666666666666</v>
      </c>
      <c r="J96" s="62">
        <v>93</v>
      </c>
    </row>
    <row r="97" spans="1:10" s="65" customFormat="1" ht="17.100000000000001" customHeight="1" x14ac:dyDescent="0.2">
      <c r="A97" s="62">
        <v>94</v>
      </c>
      <c r="B97" s="63" t="s">
        <v>288</v>
      </c>
      <c r="C97" s="62">
        <v>48</v>
      </c>
      <c r="D97" s="62" t="s">
        <v>230</v>
      </c>
      <c r="E97" s="12">
        <v>44</v>
      </c>
      <c r="F97" s="62">
        <v>2</v>
      </c>
      <c r="G97" s="62">
        <v>28</v>
      </c>
      <c r="H97" s="1">
        <v>0</v>
      </c>
      <c r="I97" s="50">
        <v>9.3333333333333339</v>
      </c>
      <c r="J97" s="62">
        <v>94</v>
      </c>
    </row>
    <row r="98" spans="1:10" s="65" customFormat="1" ht="17.100000000000001" customHeight="1" x14ac:dyDescent="0.2">
      <c r="A98" s="62">
        <v>95</v>
      </c>
      <c r="B98" s="63" t="s">
        <v>295</v>
      </c>
      <c r="C98" s="62">
        <v>16</v>
      </c>
      <c r="D98" s="62" t="s">
        <v>231</v>
      </c>
      <c r="E98" s="12">
        <v>56</v>
      </c>
      <c r="F98" s="62">
        <v>3</v>
      </c>
      <c r="G98" s="62">
        <v>26</v>
      </c>
      <c r="H98" s="1">
        <v>0</v>
      </c>
      <c r="I98" s="50">
        <v>8.6666666666666661</v>
      </c>
      <c r="J98" s="62">
        <v>95</v>
      </c>
    </row>
    <row r="99" spans="1:10" s="65" customFormat="1" ht="17.100000000000001" customHeight="1" x14ac:dyDescent="0.2">
      <c r="A99" s="62">
        <v>96</v>
      </c>
      <c r="B99" s="63" t="s">
        <v>169</v>
      </c>
      <c r="C99" s="62">
        <v>61</v>
      </c>
      <c r="D99" s="62" t="s">
        <v>231</v>
      </c>
      <c r="E99" s="12">
        <v>46</v>
      </c>
      <c r="F99" s="62">
        <v>1</v>
      </c>
      <c r="G99" s="62">
        <v>24</v>
      </c>
      <c r="H99" s="1">
        <v>0</v>
      </c>
      <c r="I99" s="50">
        <v>8</v>
      </c>
      <c r="J99" s="62">
        <v>96</v>
      </c>
    </row>
    <row r="100" spans="1:10" s="65" customFormat="1" ht="17.100000000000001" customHeight="1" x14ac:dyDescent="0.2">
      <c r="A100" s="62">
        <v>97</v>
      </c>
      <c r="B100" s="63" t="s">
        <v>206</v>
      </c>
      <c r="C100" s="62">
        <v>111</v>
      </c>
      <c r="D100" s="62" t="s">
        <v>231</v>
      </c>
      <c r="E100" s="12">
        <v>51</v>
      </c>
      <c r="F100" s="62">
        <v>2</v>
      </c>
      <c r="G100" s="62">
        <v>23</v>
      </c>
      <c r="H100" s="1">
        <v>0</v>
      </c>
      <c r="I100" s="50">
        <v>7.666666666666667</v>
      </c>
      <c r="J100" s="62">
        <v>97</v>
      </c>
    </row>
    <row r="101" spans="1:10" s="65" customFormat="1" ht="17.100000000000001" customHeight="1" x14ac:dyDescent="0.2">
      <c r="A101" s="62">
        <v>98</v>
      </c>
      <c r="B101" s="63" t="s">
        <v>216</v>
      </c>
      <c r="C101" s="62">
        <v>19</v>
      </c>
      <c r="D101" s="62" t="s">
        <v>229</v>
      </c>
      <c r="E101" s="12">
        <v>26</v>
      </c>
      <c r="F101" s="62">
        <v>2</v>
      </c>
      <c r="G101" s="62">
        <v>17</v>
      </c>
      <c r="H101" s="1">
        <v>0</v>
      </c>
      <c r="I101" s="50">
        <v>5.666666666666667</v>
      </c>
      <c r="J101" s="62">
        <v>98</v>
      </c>
    </row>
    <row r="102" spans="1:10" s="65" customFormat="1" ht="17.100000000000001" customHeight="1" x14ac:dyDescent="0.2">
      <c r="A102" s="62">
        <v>99</v>
      </c>
      <c r="B102" s="63" t="s">
        <v>219</v>
      </c>
      <c r="C102" s="62">
        <v>43</v>
      </c>
      <c r="D102" s="62" t="s">
        <v>231</v>
      </c>
      <c r="E102" s="12">
        <v>54</v>
      </c>
      <c r="F102" s="62">
        <v>2</v>
      </c>
      <c r="G102" s="62">
        <v>14</v>
      </c>
      <c r="H102" s="1">
        <v>0</v>
      </c>
      <c r="I102" s="50">
        <v>4.666666666666667</v>
      </c>
      <c r="J102" s="62">
        <v>99</v>
      </c>
    </row>
    <row r="103" spans="1:10" s="65" customFormat="1" ht="17.100000000000001" customHeight="1" x14ac:dyDescent="0.2">
      <c r="A103" s="62">
        <v>100</v>
      </c>
      <c r="B103" s="63" t="s">
        <v>200</v>
      </c>
      <c r="C103" s="62">
        <v>24</v>
      </c>
      <c r="D103" s="62" t="s">
        <v>231</v>
      </c>
      <c r="E103" s="12">
        <v>48</v>
      </c>
      <c r="F103" s="62">
        <v>1</v>
      </c>
      <c r="G103" s="62">
        <v>14</v>
      </c>
      <c r="H103" s="1">
        <v>0</v>
      </c>
      <c r="I103" s="50">
        <v>4.666666666666667</v>
      </c>
      <c r="J103" s="62">
        <v>100</v>
      </c>
    </row>
    <row r="104" spans="1:10" s="65" customFormat="1" ht="17.100000000000001" customHeight="1" x14ac:dyDescent="0.2">
      <c r="A104" s="62">
        <v>101</v>
      </c>
      <c r="B104" s="63" t="s">
        <v>186</v>
      </c>
      <c r="C104" s="62">
        <v>28</v>
      </c>
      <c r="D104" s="62" t="s">
        <v>231</v>
      </c>
      <c r="E104" s="12">
        <v>58</v>
      </c>
      <c r="F104" s="62">
        <v>1</v>
      </c>
      <c r="G104" s="62">
        <v>7</v>
      </c>
      <c r="H104" s="1">
        <v>0</v>
      </c>
      <c r="I104" s="50">
        <v>2.3333333333333335</v>
      </c>
      <c r="J104" s="62">
        <v>101</v>
      </c>
    </row>
    <row r="105" spans="1:10" s="65" customFormat="1" ht="17.100000000000001" customHeight="1" x14ac:dyDescent="0.2">
      <c r="A105" s="62">
        <v>102</v>
      </c>
      <c r="B105" s="63" t="s">
        <v>151</v>
      </c>
      <c r="C105" s="62">
        <v>12</v>
      </c>
      <c r="D105" s="62" t="s">
        <v>229</v>
      </c>
      <c r="E105" s="12">
        <v>20</v>
      </c>
      <c r="F105" s="62">
        <v>3</v>
      </c>
      <c r="G105" s="62">
        <v>0</v>
      </c>
      <c r="H105" s="1">
        <v>0</v>
      </c>
      <c r="I105" s="50">
        <v>0</v>
      </c>
      <c r="J105" s="62">
        <v>102</v>
      </c>
    </row>
  </sheetData>
  <mergeCells count="10">
    <mergeCell ref="J2:J3"/>
    <mergeCell ref="A1:E1"/>
    <mergeCell ref="F1:J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25" right="0.26" top="0.55000000000000004" bottom="0.44" header="0.25" footer="0.44"/>
  <pageSetup paperSize="9" scale="55" orientation="portrait" horizontalDpi="300" verticalDpi="300" copies="1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104"/>
  <sheetViews>
    <sheetView topLeftCell="B1" workbookViewId="0">
      <selection activeCell="B105" sqref="A105:XFD183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10.42578125" style="22" customWidth="1"/>
  </cols>
  <sheetData>
    <row r="1" spans="1:13" ht="58.5" customHeight="1" x14ac:dyDescent="0.2">
      <c r="A1" s="192" t="s">
        <v>252</v>
      </c>
      <c r="B1" s="211"/>
      <c r="C1" s="211"/>
      <c r="D1" s="212"/>
      <c r="E1" s="213"/>
      <c r="F1" s="214" t="s">
        <v>259</v>
      </c>
      <c r="G1" s="215"/>
      <c r="H1" s="215"/>
      <c r="I1" s="215"/>
      <c r="J1" s="216"/>
      <c r="K1" s="9"/>
      <c r="L1" s="9"/>
    </row>
    <row r="2" spans="1:13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14</v>
      </c>
    </row>
    <row r="3" spans="1:13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</row>
    <row r="4" spans="1:13" s="64" customFormat="1" ht="17.100000000000001" customHeight="1" x14ac:dyDescent="0.2">
      <c r="A4" s="62">
        <v>1</v>
      </c>
      <c r="B4" s="63" t="s">
        <v>189</v>
      </c>
      <c r="C4" s="62">
        <v>2</v>
      </c>
      <c r="D4" s="62" t="s">
        <v>234</v>
      </c>
      <c r="E4" s="12">
        <v>93</v>
      </c>
      <c r="F4" s="62">
        <v>22</v>
      </c>
      <c r="G4" s="62">
        <v>285</v>
      </c>
      <c r="H4" s="1">
        <v>5</v>
      </c>
      <c r="I4" s="50">
        <v>15</v>
      </c>
      <c r="J4" s="62">
        <v>1</v>
      </c>
    </row>
    <row r="5" spans="1:13" s="64" customFormat="1" ht="17.100000000000001" customHeight="1" x14ac:dyDescent="0.2">
      <c r="A5" s="62">
        <v>2</v>
      </c>
      <c r="B5" s="63" t="s">
        <v>288</v>
      </c>
      <c r="C5" s="62">
        <v>48</v>
      </c>
      <c r="D5" s="62" t="s">
        <v>234</v>
      </c>
      <c r="E5" s="12">
        <v>96</v>
      </c>
      <c r="F5" s="62">
        <v>22</v>
      </c>
      <c r="G5" s="62">
        <v>264</v>
      </c>
      <c r="H5" s="1">
        <v>5</v>
      </c>
      <c r="I5" s="50">
        <v>8</v>
      </c>
      <c r="J5" s="62">
        <v>2</v>
      </c>
    </row>
    <row r="6" spans="1:13" s="64" customFormat="1" ht="17.100000000000001" customHeight="1" x14ac:dyDescent="0.2">
      <c r="A6" s="62">
        <v>3</v>
      </c>
      <c r="B6" s="63" t="s">
        <v>156</v>
      </c>
      <c r="C6" s="62">
        <v>41</v>
      </c>
      <c r="D6" s="62" t="s">
        <v>235</v>
      </c>
      <c r="E6" s="12">
        <v>110</v>
      </c>
      <c r="F6" s="62">
        <v>14</v>
      </c>
      <c r="G6" s="62">
        <v>260</v>
      </c>
      <c r="H6" s="1">
        <v>5</v>
      </c>
      <c r="I6" s="50">
        <v>6.666666666666667</v>
      </c>
      <c r="J6" s="62">
        <v>3</v>
      </c>
      <c r="K6" s="65"/>
      <c r="L6" s="65"/>
      <c r="M6" s="65"/>
    </row>
    <row r="7" spans="1:13" s="64" customFormat="1" ht="17.100000000000001" customHeight="1" x14ac:dyDescent="0.2">
      <c r="A7" s="62">
        <v>4</v>
      </c>
      <c r="B7" s="63" t="s">
        <v>155</v>
      </c>
      <c r="C7" s="62">
        <v>15</v>
      </c>
      <c r="D7" s="62" t="s">
        <v>228</v>
      </c>
      <c r="E7" s="12">
        <v>2</v>
      </c>
      <c r="F7" s="62">
        <v>23</v>
      </c>
      <c r="G7" s="62">
        <v>251</v>
      </c>
      <c r="H7" s="1">
        <v>5</v>
      </c>
      <c r="I7" s="50">
        <v>3.6666666666666665</v>
      </c>
      <c r="J7" s="62">
        <v>4</v>
      </c>
      <c r="K7" s="65"/>
      <c r="L7" s="65"/>
      <c r="M7" s="65"/>
    </row>
    <row r="8" spans="1:13" s="64" customFormat="1" ht="17.100000000000001" customHeight="1" x14ac:dyDescent="0.2">
      <c r="A8" s="62">
        <v>5</v>
      </c>
      <c r="B8" s="63" t="s">
        <v>270</v>
      </c>
      <c r="C8" s="62">
        <v>50</v>
      </c>
      <c r="D8" s="62" t="s">
        <v>233</v>
      </c>
      <c r="E8" s="12">
        <v>85</v>
      </c>
      <c r="F8" s="62">
        <v>19</v>
      </c>
      <c r="G8" s="62">
        <v>233</v>
      </c>
      <c r="H8" s="1">
        <v>4</v>
      </c>
      <c r="I8" s="50">
        <v>13.666666666666666</v>
      </c>
      <c r="J8" s="62">
        <v>5</v>
      </c>
      <c r="K8" s="65"/>
      <c r="L8" s="65"/>
      <c r="M8" s="65"/>
    </row>
    <row r="9" spans="1:13" s="64" customFormat="1" ht="17.100000000000001" customHeight="1" x14ac:dyDescent="0.2">
      <c r="A9" s="62">
        <v>6</v>
      </c>
      <c r="B9" s="63" t="s">
        <v>281</v>
      </c>
      <c r="C9" s="62">
        <v>68</v>
      </c>
      <c r="D9" s="62" t="s">
        <v>234</v>
      </c>
      <c r="E9" s="12">
        <v>94</v>
      </c>
      <c r="F9" s="62">
        <v>19</v>
      </c>
      <c r="G9" s="62">
        <v>229</v>
      </c>
      <c r="H9" s="1">
        <v>4</v>
      </c>
      <c r="I9" s="50">
        <v>12.333333333333334</v>
      </c>
      <c r="J9" s="62">
        <v>6</v>
      </c>
    </row>
    <row r="10" spans="1:13" s="64" customFormat="1" ht="17.100000000000001" customHeight="1" x14ac:dyDescent="0.2">
      <c r="A10" s="62">
        <v>7</v>
      </c>
      <c r="B10" s="63" t="s">
        <v>200</v>
      </c>
      <c r="C10" s="62">
        <v>24</v>
      </c>
      <c r="D10" s="62" t="s">
        <v>232</v>
      </c>
      <c r="E10" s="12">
        <v>62</v>
      </c>
      <c r="F10" s="62">
        <v>17</v>
      </c>
      <c r="G10" s="62">
        <v>214</v>
      </c>
      <c r="H10" s="1">
        <v>4</v>
      </c>
      <c r="I10" s="50">
        <v>7.333333333333333</v>
      </c>
      <c r="J10" s="62">
        <v>7</v>
      </c>
    </row>
    <row r="11" spans="1:13" s="64" customFormat="1" ht="17.100000000000001" customHeight="1" x14ac:dyDescent="0.2">
      <c r="A11" s="62">
        <v>8</v>
      </c>
      <c r="B11" s="63" t="s">
        <v>153</v>
      </c>
      <c r="C11" s="62">
        <v>65</v>
      </c>
      <c r="D11" s="62" t="s">
        <v>229</v>
      </c>
      <c r="E11" s="12">
        <v>19</v>
      </c>
      <c r="F11" s="62">
        <v>19</v>
      </c>
      <c r="G11" s="62">
        <v>205</v>
      </c>
      <c r="H11" s="1">
        <v>4</v>
      </c>
      <c r="I11" s="50">
        <v>4.333333333333333</v>
      </c>
      <c r="J11" s="62">
        <v>8</v>
      </c>
    </row>
    <row r="12" spans="1:13" s="64" customFormat="1" ht="17.100000000000001" customHeight="1" x14ac:dyDescent="0.2">
      <c r="A12" s="62">
        <v>9</v>
      </c>
      <c r="B12" s="63" t="s">
        <v>133</v>
      </c>
      <c r="C12" s="62">
        <v>1</v>
      </c>
      <c r="D12" s="62" t="s">
        <v>232</v>
      </c>
      <c r="E12" s="12">
        <v>63</v>
      </c>
      <c r="F12" s="62">
        <v>14</v>
      </c>
      <c r="G12" s="62">
        <v>202</v>
      </c>
      <c r="H12" s="1">
        <v>4</v>
      </c>
      <c r="I12" s="50">
        <v>3.3333333333333335</v>
      </c>
      <c r="J12" s="62">
        <v>9</v>
      </c>
    </row>
    <row r="13" spans="1:13" s="64" customFormat="1" ht="17.100000000000001" customHeight="1" x14ac:dyDescent="0.2">
      <c r="A13" s="62">
        <v>10</v>
      </c>
      <c r="B13" s="63" t="s">
        <v>104</v>
      </c>
      <c r="C13" s="62">
        <v>80</v>
      </c>
      <c r="D13" s="62" t="s">
        <v>232</v>
      </c>
      <c r="E13" s="12">
        <v>65</v>
      </c>
      <c r="F13" s="62">
        <v>15</v>
      </c>
      <c r="G13" s="62">
        <v>198</v>
      </c>
      <c r="H13" s="1">
        <v>4</v>
      </c>
      <c r="I13" s="50">
        <v>2</v>
      </c>
      <c r="J13" s="62">
        <v>10</v>
      </c>
    </row>
    <row r="14" spans="1:13" s="64" customFormat="1" ht="17.100000000000001" customHeight="1" x14ac:dyDescent="0.2">
      <c r="A14" s="62">
        <v>11</v>
      </c>
      <c r="B14" s="63" t="s">
        <v>271</v>
      </c>
      <c r="C14" s="62">
        <v>73</v>
      </c>
      <c r="D14" s="62" t="s">
        <v>235</v>
      </c>
      <c r="E14" s="12">
        <v>120</v>
      </c>
      <c r="F14" s="62">
        <v>13</v>
      </c>
      <c r="G14" s="62">
        <v>193</v>
      </c>
      <c r="H14" s="1">
        <v>4</v>
      </c>
      <c r="I14" s="50">
        <v>0.33333333333333331</v>
      </c>
      <c r="J14" s="62">
        <v>11</v>
      </c>
      <c r="K14" s="65"/>
      <c r="L14" s="65"/>
      <c r="M14" s="65"/>
    </row>
    <row r="15" spans="1:13" s="64" customFormat="1" ht="17.100000000000001" customHeight="1" x14ac:dyDescent="0.2">
      <c r="A15" s="62">
        <v>12</v>
      </c>
      <c r="B15" s="63" t="s">
        <v>106</v>
      </c>
      <c r="C15" s="62">
        <v>58</v>
      </c>
      <c r="D15" s="62" t="s">
        <v>230</v>
      </c>
      <c r="E15" s="12">
        <v>34</v>
      </c>
      <c r="F15" s="62">
        <v>17</v>
      </c>
      <c r="G15" s="62">
        <v>192</v>
      </c>
      <c r="H15" s="1">
        <v>4</v>
      </c>
      <c r="I15" s="50">
        <v>0</v>
      </c>
      <c r="J15" s="62">
        <v>12</v>
      </c>
    </row>
    <row r="16" spans="1:13" s="64" customFormat="1" ht="17.100000000000001" customHeight="1" x14ac:dyDescent="0.2">
      <c r="A16" s="62">
        <v>13</v>
      </c>
      <c r="B16" s="63" t="s">
        <v>151</v>
      </c>
      <c r="C16" s="62">
        <v>12</v>
      </c>
      <c r="D16" s="62" t="s">
        <v>233</v>
      </c>
      <c r="E16" s="12">
        <v>83</v>
      </c>
      <c r="F16" s="62">
        <v>15</v>
      </c>
      <c r="G16" s="62">
        <v>185</v>
      </c>
      <c r="H16" s="1">
        <v>3</v>
      </c>
      <c r="I16" s="50">
        <v>13.666666666666666</v>
      </c>
      <c r="J16" s="62">
        <v>13</v>
      </c>
      <c r="K16" s="65"/>
      <c r="L16" s="65"/>
      <c r="M16" s="65"/>
    </row>
    <row r="17" spans="1:13" s="64" customFormat="1" ht="17.100000000000001" customHeight="1" x14ac:dyDescent="0.2">
      <c r="A17" s="62">
        <v>14</v>
      </c>
      <c r="B17" s="63" t="s">
        <v>208</v>
      </c>
      <c r="C17" s="62">
        <v>22</v>
      </c>
      <c r="D17" s="62" t="s">
        <v>229</v>
      </c>
      <c r="E17" s="12">
        <v>16</v>
      </c>
      <c r="F17" s="62">
        <v>15</v>
      </c>
      <c r="G17" s="62">
        <v>174</v>
      </c>
      <c r="H17" s="1">
        <v>3</v>
      </c>
      <c r="I17" s="50">
        <v>10</v>
      </c>
      <c r="J17" s="62">
        <v>14</v>
      </c>
    </row>
    <row r="18" spans="1:13" s="64" customFormat="1" ht="17.100000000000001" customHeight="1" x14ac:dyDescent="0.2">
      <c r="A18" s="62">
        <v>15</v>
      </c>
      <c r="B18" s="63" t="s">
        <v>177</v>
      </c>
      <c r="C18" s="62">
        <v>104</v>
      </c>
      <c r="D18" s="62" t="s">
        <v>233</v>
      </c>
      <c r="E18" s="12">
        <v>76</v>
      </c>
      <c r="F18" s="62">
        <v>15</v>
      </c>
      <c r="G18" s="62">
        <v>172</v>
      </c>
      <c r="H18" s="1">
        <v>3</v>
      </c>
      <c r="I18" s="50">
        <v>9.3333333333333339</v>
      </c>
      <c r="J18" s="62">
        <v>15</v>
      </c>
    </row>
    <row r="19" spans="1:13" s="64" customFormat="1" ht="17.100000000000001" customHeight="1" x14ac:dyDescent="0.2">
      <c r="A19" s="62">
        <v>16</v>
      </c>
      <c r="B19" s="63" t="s">
        <v>101</v>
      </c>
      <c r="C19" s="62">
        <v>5</v>
      </c>
      <c r="D19" s="62" t="s">
        <v>234</v>
      </c>
      <c r="E19" s="12">
        <v>102</v>
      </c>
      <c r="F19" s="62">
        <v>12</v>
      </c>
      <c r="G19" s="62">
        <v>170</v>
      </c>
      <c r="H19" s="1">
        <v>3</v>
      </c>
      <c r="I19" s="50">
        <v>8.6666666666666661</v>
      </c>
      <c r="J19" s="62">
        <v>16</v>
      </c>
    </row>
    <row r="20" spans="1:13" s="64" customFormat="1" ht="17.100000000000001" customHeight="1" x14ac:dyDescent="0.2">
      <c r="A20" s="62">
        <v>17</v>
      </c>
      <c r="B20" s="63" t="s">
        <v>207</v>
      </c>
      <c r="C20" s="62">
        <v>97</v>
      </c>
      <c r="D20" s="62" t="s">
        <v>235</v>
      </c>
      <c r="E20" s="12">
        <v>109</v>
      </c>
      <c r="F20" s="62">
        <v>14</v>
      </c>
      <c r="G20" s="62">
        <v>169</v>
      </c>
      <c r="H20" s="1">
        <v>3</v>
      </c>
      <c r="I20" s="50">
        <v>8.3333333333333339</v>
      </c>
      <c r="J20" s="62">
        <v>17</v>
      </c>
    </row>
    <row r="21" spans="1:13" s="64" customFormat="1" ht="17.100000000000001" customHeight="1" x14ac:dyDescent="0.2">
      <c r="A21" s="62">
        <v>18</v>
      </c>
      <c r="B21" s="63" t="s">
        <v>161</v>
      </c>
      <c r="C21" s="62">
        <v>120</v>
      </c>
      <c r="D21" s="62" t="s">
        <v>235</v>
      </c>
      <c r="E21" s="12">
        <v>115</v>
      </c>
      <c r="F21" s="62">
        <v>10</v>
      </c>
      <c r="G21" s="62">
        <v>169</v>
      </c>
      <c r="H21" s="1">
        <v>3</v>
      </c>
      <c r="I21" s="50">
        <v>8.3333333333333339</v>
      </c>
      <c r="J21" s="62">
        <v>18</v>
      </c>
    </row>
    <row r="22" spans="1:13" s="64" customFormat="1" ht="17.100000000000001" customHeight="1" x14ac:dyDescent="0.2">
      <c r="A22" s="62">
        <v>19</v>
      </c>
      <c r="B22" s="63" t="s">
        <v>176</v>
      </c>
      <c r="C22" s="62">
        <v>105</v>
      </c>
      <c r="D22" s="62" t="s">
        <v>228</v>
      </c>
      <c r="E22" s="12">
        <v>3</v>
      </c>
      <c r="F22" s="62">
        <v>16</v>
      </c>
      <c r="G22" s="62">
        <v>162</v>
      </c>
      <c r="H22" s="1">
        <v>3</v>
      </c>
      <c r="I22" s="50">
        <v>6</v>
      </c>
      <c r="J22" s="62">
        <v>19</v>
      </c>
      <c r="K22" s="65"/>
      <c r="L22" s="65"/>
      <c r="M22" s="65"/>
    </row>
    <row r="23" spans="1:13" s="64" customFormat="1" ht="17.100000000000001" customHeight="1" x14ac:dyDescent="0.2">
      <c r="A23" s="62">
        <v>20</v>
      </c>
      <c r="B23" s="63" t="s">
        <v>236</v>
      </c>
      <c r="C23" s="62">
        <v>66</v>
      </c>
      <c r="D23" s="62" t="s">
        <v>232</v>
      </c>
      <c r="E23" s="12">
        <v>71</v>
      </c>
      <c r="F23" s="62">
        <v>16</v>
      </c>
      <c r="G23" s="62">
        <v>157</v>
      </c>
      <c r="H23" s="1">
        <v>3</v>
      </c>
      <c r="I23" s="50">
        <v>4.333333333333333</v>
      </c>
      <c r="J23" s="62">
        <v>20</v>
      </c>
    </row>
    <row r="24" spans="1:13" s="64" customFormat="1" ht="17.100000000000001" customHeight="1" x14ac:dyDescent="0.2">
      <c r="A24" s="62">
        <v>21</v>
      </c>
      <c r="B24" s="63" t="s">
        <v>167</v>
      </c>
      <c r="C24" s="62">
        <v>112</v>
      </c>
      <c r="D24" s="62" t="s">
        <v>235</v>
      </c>
      <c r="E24" s="12">
        <v>114</v>
      </c>
      <c r="F24" s="62">
        <v>11</v>
      </c>
      <c r="G24" s="62">
        <v>149</v>
      </c>
      <c r="H24" s="1">
        <v>3</v>
      </c>
      <c r="I24" s="50">
        <v>1.6666666666666667</v>
      </c>
      <c r="J24" s="62">
        <v>21</v>
      </c>
    </row>
    <row r="25" spans="1:13" s="65" customFormat="1" ht="17.100000000000001" customHeight="1" x14ac:dyDescent="0.2">
      <c r="A25" s="62">
        <v>22</v>
      </c>
      <c r="B25" s="63" t="s">
        <v>276</v>
      </c>
      <c r="C25" s="62">
        <v>36</v>
      </c>
      <c r="D25" s="62" t="s">
        <v>229</v>
      </c>
      <c r="E25" s="12">
        <v>25</v>
      </c>
      <c r="F25" s="62">
        <v>16</v>
      </c>
      <c r="G25" s="62">
        <v>147</v>
      </c>
      <c r="H25" s="1">
        <v>3</v>
      </c>
      <c r="I25" s="50">
        <v>1</v>
      </c>
      <c r="J25" s="62">
        <v>22</v>
      </c>
      <c r="K25" s="64"/>
      <c r="L25" s="64"/>
      <c r="M25" s="64"/>
    </row>
    <row r="26" spans="1:13" s="64" customFormat="1" ht="17.100000000000001" customHeight="1" x14ac:dyDescent="0.2">
      <c r="A26" s="62">
        <v>23</v>
      </c>
      <c r="B26" s="63" t="s">
        <v>287</v>
      </c>
      <c r="C26" s="62">
        <v>86</v>
      </c>
      <c r="D26" s="62" t="s">
        <v>229</v>
      </c>
      <c r="E26" s="12">
        <v>28</v>
      </c>
      <c r="F26" s="62">
        <v>12</v>
      </c>
      <c r="G26" s="62">
        <v>145</v>
      </c>
      <c r="H26" s="1">
        <v>3</v>
      </c>
      <c r="I26" s="50">
        <v>0.33333333333333331</v>
      </c>
      <c r="J26" s="62">
        <v>23</v>
      </c>
      <c r="K26" s="65"/>
      <c r="L26" s="65"/>
      <c r="M26" s="65"/>
    </row>
    <row r="27" spans="1:13" s="64" customFormat="1" ht="17.100000000000001" customHeight="1" x14ac:dyDescent="0.2">
      <c r="A27" s="62">
        <v>24</v>
      </c>
      <c r="B27" s="63" t="s">
        <v>210</v>
      </c>
      <c r="C27" s="62">
        <v>88</v>
      </c>
      <c r="D27" s="62" t="s">
        <v>234</v>
      </c>
      <c r="E27" s="12">
        <v>92</v>
      </c>
      <c r="F27" s="62">
        <v>11</v>
      </c>
      <c r="G27" s="62">
        <v>143</v>
      </c>
      <c r="H27" s="1">
        <v>2</v>
      </c>
      <c r="I27" s="50">
        <v>15.666666666666666</v>
      </c>
      <c r="J27" s="62">
        <v>24</v>
      </c>
    </row>
    <row r="28" spans="1:13" s="64" customFormat="1" ht="17.100000000000001" customHeight="1" x14ac:dyDescent="0.2">
      <c r="A28" s="62">
        <v>25</v>
      </c>
      <c r="B28" s="63" t="s">
        <v>239</v>
      </c>
      <c r="C28" s="62">
        <v>102</v>
      </c>
      <c r="D28" s="62" t="s">
        <v>232</v>
      </c>
      <c r="E28" s="12">
        <v>72</v>
      </c>
      <c r="F28" s="62">
        <v>10</v>
      </c>
      <c r="G28" s="62">
        <v>142</v>
      </c>
      <c r="H28" s="1">
        <v>2</v>
      </c>
      <c r="I28" s="50">
        <v>15.333333333333334</v>
      </c>
      <c r="J28" s="62">
        <v>25</v>
      </c>
    </row>
    <row r="29" spans="1:13" s="64" customFormat="1" ht="17.100000000000001" customHeight="1" x14ac:dyDescent="0.2">
      <c r="A29" s="62">
        <v>26</v>
      </c>
      <c r="B29" s="63" t="s">
        <v>162</v>
      </c>
      <c r="C29" s="62">
        <v>64</v>
      </c>
      <c r="D29" s="62" t="s">
        <v>230</v>
      </c>
      <c r="E29" s="12">
        <v>38</v>
      </c>
      <c r="F29" s="62">
        <v>12</v>
      </c>
      <c r="G29" s="62">
        <v>140</v>
      </c>
      <c r="H29" s="1">
        <v>2</v>
      </c>
      <c r="I29" s="50">
        <v>14.666666666666666</v>
      </c>
      <c r="J29" s="62">
        <v>26</v>
      </c>
      <c r="K29" s="65"/>
      <c r="L29" s="65"/>
      <c r="M29" s="65"/>
    </row>
    <row r="30" spans="1:13" s="64" customFormat="1" ht="17.100000000000001" customHeight="1" x14ac:dyDescent="0.2">
      <c r="A30" s="62">
        <v>27</v>
      </c>
      <c r="B30" s="63" t="s">
        <v>181</v>
      </c>
      <c r="C30" s="62">
        <v>37</v>
      </c>
      <c r="D30" s="62" t="s">
        <v>228</v>
      </c>
      <c r="E30" s="12">
        <v>1</v>
      </c>
      <c r="F30" s="62">
        <v>12</v>
      </c>
      <c r="G30" s="62">
        <v>139</v>
      </c>
      <c r="H30" s="1">
        <v>2</v>
      </c>
      <c r="I30" s="50">
        <v>14.333333333333334</v>
      </c>
      <c r="J30" s="62">
        <v>27</v>
      </c>
      <c r="K30" s="65"/>
      <c r="L30" s="65"/>
      <c r="M30" s="65"/>
    </row>
    <row r="31" spans="1:13" s="64" customFormat="1" ht="17.100000000000001" customHeight="1" x14ac:dyDescent="0.2">
      <c r="A31" s="62">
        <v>28</v>
      </c>
      <c r="B31" s="63" t="s">
        <v>297</v>
      </c>
      <c r="C31" s="62">
        <v>4</v>
      </c>
      <c r="D31" s="62" t="s">
        <v>233</v>
      </c>
      <c r="E31" s="12">
        <v>84</v>
      </c>
      <c r="F31" s="62">
        <v>12</v>
      </c>
      <c r="G31" s="62">
        <v>139</v>
      </c>
      <c r="H31" s="1">
        <v>2</v>
      </c>
      <c r="I31" s="50">
        <v>14.333333333333334</v>
      </c>
      <c r="J31" s="62">
        <v>27</v>
      </c>
    </row>
    <row r="32" spans="1:13" s="64" customFormat="1" ht="17.100000000000001" customHeight="1" x14ac:dyDescent="0.2">
      <c r="A32" s="62">
        <v>29</v>
      </c>
      <c r="B32" s="63" t="s">
        <v>102</v>
      </c>
      <c r="C32" s="62">
        <v>69</v>
      </c>
      <c r="D32" s="62" t="s">
        <v>229</v>
      </c>
      <c r="E32" s="12">
        <v>20</v>
      </c>
      <c r="F32" s="62">
        <v>13</v>
      </c>
      <c r="G32" s="62">
        <v>137</v>
      </c>
      <c r="H32" s="1">
        <v>2</v>
      </c>
      <c r="I32" s="50">
        <v>13.666666666666666</v>
      </c>
      <c r="J32" s="62">
        <v>29</v>
      </c>
    </row>
    <row r="33" spans="1:13" s="64" customFormat="1" ht="17.100000000000001" customHeight="1" x14ac:dyDescent="0.2">
      <c r="A33" s="62">
        <v>30</v>
      </c>
      <c r="B33" s="63" t="s">
        <v>275</v>
      </c>
      <c r="C33" s="62">
        <v>70</v>
      </c>
      <c r="D33" s="62" t="s">
        <v>230</v>
      </c>
      <c r="E33" s="12">
        <v>36</v>
      </c>
      <c r="F33" s="62">
        <v>14</v>
      </c>
      <c r="G33" s="62">
        <v>132</v>
      </c>
      <c r="H33" s="1">
        <v>2</v>
      </c>
      <c r="I33" s="50">
        <v>12</v>
      </c>
      <c r="J33" s="62">
        <v>30</v>
      </c>
      <c r="K33" s="65"/>
      <c r="L33" s="65"/>
      <c r="M33" s="65"/>
    </row>
    <row r="34" spans="1:13" s="65" customFormat="1" ht="17.100000000000001" customHeight="1" x14ac:dyDescent="0.2">
      <c r="A34" s="62">
        <v>31</v>
      </c>
      <c r="B34" s="63" t="s">
        <v>285</v>
      </c>
      <c r="C34" s="62">
        <v>110</v>
      </c>
      <c r="D34" s="62" t="s">
        <v>228</v>
      </c>
      <c r="E34" s="12">
        <v>9</v>
      </c>
      <c r="F34" s="62">
        <v>11</v>
      </c>
      <c r="G34" s="62">
        <v>129</v>
      </c>
      <c r="H34" s="1">
        <v>2</v>
      </c>
      <c r="I34" s="50">
        <v>11</v>
      </c>
      <c r="J34" s="62">
        <v>31</v>
      </c>
      <c r="K34" s="64"/>
      <c r="L34" s="64"/>
      <c r="M34" s="64"/>
    </row>
    <row r="35" spans="1:13" s="64" customFormat="1" ht="17.100000000000001" customHeight="1" x14ac:dyDescent="0.2">
      <c r="A35" s="62">
        <v>32</v>
      </c>
      <c r="B35" s="63" t="s">
        <v>286</v>
      </c>
      <c r="C35" s="62">
        <v>44</v>
      </c>
      <c r="D35" s="62" t="s">
        <v>230</v>
      </c>
      <c r="E35" s="12">
        <v>35</v>
      </c>
      <c r="F35" s="62">
        <v>11</v>
      </c>
      <c r="G35" s="62">
        <v>128</v>
      </c>
      <c r="H35" s="1">
        <v>2</v>
      </c>
      <c r="I35" s="50">
        <v>10.666666666666666</v>
      </c>
      <c r="J35" s="62">
        <v>32</v>
      </c>
    </row>
    <row r="36" spans="1:13" s="64" customFormat="1" ht="17.100000000000001" customHeight="1" x14ac:dyDescent="0.2">
      <c r="A36" s="62">
        <v>33</v>
      </c>
      <c r="B36" s="63" t="s">
        <v>103</v>
      </c>
      <c r="C36" s="62">
        <v>27</v>
      </c>
      <c r="D36" s="62" t="s">
        <v>228</v>
      </c>
      <c r="E36" s="12">
        <v>8</v>
      </c>
      <c r="F36" s="62">
        <v>12</v>
      </c>
      <c r="G36" s="62">
        <v>127</v>
      </c>
      <c r="H36" s="1">
        <v>2</v>
      </c>
      <c r="I36" s="50">
        <v>10.333333333333334</v>
      </c>
      <c r="J36" s="62">
        <v>33</v>
      </c>
    </row>
    <row r="37" spans="1:13" s="64" customFormat="1" ht="17.100000000000001" customHeight="1" x14ac:dyDescent="0.2">
      <c r="A37" s="62">
        <v>34</v>
      </c>
      <c r="B37" s="63" t="s">
        <v>219</v>
      </c>
      <c r="C37" s="62">
        <v>43</v>
      </c>
      <c r="D37" s="62" t="s">
        <v>235</v>
      </c>
      <c r="E37" s="12">
        <v>108</v>
      </c>
      <c r="F37" s="62">
        <v>10</v>
      </c>
      <c r="G37" s="62">
        <v>126</v>
      </c>
      <c r="H37" s="1">
        <v>2</v>
      </c>
      <c r="I37" s="50">
        <v>10</v>
      </c>
      <c r="J37" s="62">
        <v>34</v>
      </c>
      <c r="K37" s="65"/>
      <c r="L37" s="65"/>
      <c r="M37" s="65"/>
    </row>
    <row r="38" spans="1:13" s="64" customFormat="1" ht="17.100000000000001" customHeight="1" x14ac:dyDescent="0.2">
      <c r="A38" s="62">
        <v>35</v>
      </c>
      <c r="B38" s="63" t="s">
        <v>159</v>
      </c>
      <c r="C38" s="62">
        <v>42</v>
      </c>
      <c r="D38" s="62" t="s">
        <v>229</v>
      </c>
      <c r="E38" s="12">
        <v>22</v>
      </c>
      <c r="F38" s="62">
        <v>9</v>
      </c>
      <c r="G38" s="62">
        <v>126</v>
      </c>
      <c r="H38" s="1">
        <v>2</v>
      </c>
      <c r="I38" s="50">
        <v>10</v>
      </c>
      <c r="J38" s="62">
        <v>35</v>
      </c>
    </row>
    <row r="39" spans="1:13" s="65" customFormat="1" ht="17.100000000000001" customHeight="1" x14ac:dyDescent="0.2">
      <c r="A39" s="62">
        <v>36</v>
      </c>
      <c r="B39" s="63" t="s">
        <v>277</v>
      </c>
      <c r="C39" s="62">
        <v>33</v>
      </c>
      <c r="D39" s="62" t="s">
        <v>232</v>
      </c>
      <c r="E39" s="12">
        <v>61</v>
      </c>
      <c r="F39" s="62">
        <v>10</v>
      </c>
      <c r="G39" s="62">
        <v>124</v>
      </c>
      <c r="H39" s="1">
        <v>2</v>
      </c>
      <c r="I39" s="50">
        <v>9.3333333333333339</v>
      </c>
      <c r="J39" s="62">
        <v>36</v>
      </c>
      <c r="K39" s="64"/>
      <c r="L39" s="64"/>
      <c r="M39" s="64"/>
    </row>
    <row r="40" spans="1:13" s="64" customFormat="1" ht="17.100000000000001" customHeight="1" x14ac:dyDescent="0.2">
      <c r="A40" s="62">
        <v>37</v>
      </c>
      <c r="B40" s="63" t="s">
        <v>305</v>
      </c>
      <c r="C40" s="62">
        <v>39</v>
      </c>
      <c r="D40" s="62" t="s">
        <v>233</v>
      </c>
      <c r="E40" s="12">
        <v>81</v>
      </c>
      <c r="F40" s="62">
        <v>11</v>
      </c>
      <c r="G40" s="62">
        <v>121</v>
      </c>
      <c r="H40" s="1">
        <v>2</v>
      </c>
      <c r="I40" s="50">
        <v>8.3333333333333339</v>
      </c>
      <c r="J40" s="62">
        <v>37</v>
      </c>
    </row>
    <row r="41" spans="1:13" s="64" customFormat="1" ht="17.100000000000001" customHeight="1" x14ac:dyDescent="0.2">
      <c r="A41" s="62">
        <v>38</v>
      </c>
      <c r="B41" s="63" t="s">
        <v>303</v>
      </c>
      <c r="C41" s="62">
        <v>55</v>
      </c>
      <c r="D41" s="62" t="s">
        <v>228</v>
      </c>
      <c r="E41" s="12">
        <v>5</v>
      </c>
      <c r="F41" s="62">
        <v>12</v>
      </c>
      <c r="G41" s="62">
        <v>120</v>
      </c>
      <c r="H41" s="1">
        <v>2</v>
      </c>
      <c r="I41" s="50">
        <v>8</v>
      </c>
      <c r="J41" s="62">
        <v>38</v>
      </c>
    </row>
    <row r="42" spans="1:13" s="64" customFormat="1" ht="17.100000000000001" customHeight="1" x14ac:dyDescent="0.2">
      <c r="A42" s="62">
        <v>39</v>
      </c>
      <c r="B42" s="63" t="s">
        <v>184</v>
      </c>
      <c r="C42" s="62">
        <v>100</v>
      </c>
      <c r="D42" s="62" t="s">
        <v>233</v>
      </c>
      <c r="E42" s="12">
        <v>77</v>
      </c>
      <c r="F42" s="62">
        <v>11</v>
      </c>
      <c r="G42" s="62">
        <v>118</v>
      </c>
      <c r="H42" s="1">
        <v>2</v>
      </c>
      <c r="I42" s="50">
        <v>7.333333333333333</v>
      </c>
      <c r="J42" s="62">
        <v>39</v>
      </c>
    </row>
    <row r="43" spans="1:13" s="64" customFormat="1" ht="17.100000000000001" customHeight="1" x14ac:dyDescent="0.2">
      <c r="A43" s="62">
        <v>40</v>
      </c>
      <c r="B43" s="63" t="s">
        <v>213</v>
      </c>
      <c r="C43" s="62">
        <v>90</v>
      </c>
      <c r="D43" s="62" t="s">
        <v>230</v>
      </c>
      <c r="E43" s="12">
        <v>40</v>
      </c>
      <c r="F43" s="62">
        <v>12</v>
      </c>
      <c r="G43" s="62">
        <v>111</v>
      </c>
      <c r="H43" s="1">
        <v>2</v>
      </c>
      <c r="I43" s="50">
        <v>5</v>
      </c>
      <c r="J43" s="62">
        <v>40</v>
      </c>
    </row>
    <row r="44" spans="1:13" s="65" customFormat="1" ht="17.100000000000001" customHeight="1" x14ac:dyDescent="0.2">
      <c r="A44" s="62">
        <v>41</v>
      </c>
      <c r="B44" s="63" t="s">
        <v>96</v>
      </c>
      <c r="C44" s="62">
        <v>94</v>
      </c>
      <c r="D44" s="62" t="s">
        <v>233</v>
      </c>
      <c r="E44" s="12">
        <v>88</v>
      </c>
      <c r="F44" s="62">
        <v>10</v>
      </c>
      <c r="G44" s="62">
        <v>110</v>
      </c>
      <c r="H44" s="1">
        <v>2</v>
      </c>
      <c r="I44" s="50">
        <v>4.666666666666667</v>
      </c>
      <c r="J44" s="62">
        <v>41</v>
      </c>
      <c r="K44" s="64"/>
      <c r="L44" s="64"/>
      <c r="M44" s="64"/>
    </row>
    <row r="45" spans="1:13" s="64" customFormat="1" ht="17.100000000000001" customHeight="1" x14ac:dyDescent="0.2">
      <c r="A45" s="62">
        <v>42</v>
      </c>
      <c r="B45" s="63" t="s">
        <v>215</v>
      </c>
      <c r="C45" s="62">
        <v>18</v>
      </c>
      <c r="D45" s="62" t="s">
        <v>234</v>
      </c>
      <c r="E45" s="12">
        <v>99</v>
      </c>
      <c r="F45" s="62">
        <v>10</v>
      </c>
      <c r="G45" s="62">
        <v>105</v>
      </c>
      <c r="H45" s="1">
        <v>2</v>
      </c>
      <c r="I45" s="50">
        <v>3</v>
      </c>
      <c r="J45" s="62">
        <v>42</v>
      </c>
    </row>
    <row r="46" spans="1:13" s="64" customFormat="1" ht="17.100000000000001" customHeight="1" x14ac:dyDescent="0.2">
      <c r="A46" s="62">
        <v>43</v>
      </c>
      <c r="B46" s="63" t="s">
        <v>283</v>
      </c>
      <c r="C46" s="62">
        <v>49</v>
      </c>
      <c r="D46" s="62" t="s">
        <v>228</v>
      </c>
      <c r="E46" s="12">
        <v>6</v>
      </c>
      <c r="F46" s="62">
        <v>13</v>
      </c>
      <c r="G46" s="62">
        <v>104</v>
      </c>
      <c r="H46" s="1">
        <v>2</v>
      </c>
      <c r="I46" s="50">
        <v>2.6666666666666665</v>
      </c>
      <c r="J46" s="62">
        <v>43</v>
      </c>
    </row>
    <row r="47" spans="1:13" s="65" customFormat="1" ht="17.100000000000001" customHeight="1" x14ac:dyDescent="0.2">
      <c r="A47" s="62">
        <v>44</v>
      </c>
      <c r="B47" s="63" t="s">
        <v>164</v>
      </c>
      <c r="C47" s="62">
        <v>91</v>
      </c>
      <c r="D47" s="62" t="s">
        <v>228</v>
      </c>
      <c r="E47" s="12">
        <v>11</v>
      </c>
      <c r="F47" s="62">
        <v>9</v>
      </c>
      <c r="G47" s="62">
        <v>102</v>
      </c>
      <c r="H47" s="1">
        <v>2</v>
      </c>
      <c r="I47" s="50">
        <v>2</v>
      </c>
      <c r="J47" s="62">
        <v>44</v>
      </c>
    </row>
    <row r="48" spans="1:13" s="64" customFormat="1" ht="17.100000000000001" customHeight="1" x14ac:dyDescent="0.2">
      <c r="A48" s="62">
        <v>45</v>
      </c>
      <c r="B48" s="63" t="s">
        <v>279</v>
      </c>
      <c r="C48" s="62">
        <v>101</v>
      </c>
      <c r="D48" s="62" t="s">
        <v>235</v>
      </c>
      <c r="E48" s="12">
        <v>111</v>
      </c>
      <c r="F48" s="62">
        <v>8</v>
      </c>
      <c r="G48" s="62">
        <v>99</v>
      </c>
      <c r="H48" s="1">
        <v>2</v>
      </c>
      <c r="I48" s="50">
        <v>1</v>
      </c>
      <c r="J48" s="62">
        <v>45</v>
      </c>
    </row>
    <row r="49" spans="1:13" s="64" customFormat="1" ht="17.100000000000001" customHeight="1" x14ac:dyDescent="0.2">
      <c r="A49" s="62">
        <v>46</v>
      </c>
      <c r="B49" s="63" t="s">
        <v>100</v>
      </c>
      <c r="C49" s="62">
        <v>34</v>
      </c>
      <c r="D49" s="62" t="s">
        <v>228</v>
      </c>
      <c r="E49" s="12">
        <v>13</v>
      </c>
      <c r="F49" s="62">
        <v>10</v>
      </c>
      <c r="G49" s="62">
        <v>98</v>
      </c>
      <c r="H49" s="1">
        <v>2</v>
      </c>
      <c r="I49" s="50">
        <v>0.66666666666666663</v>
      </c>
      <c r="J49" s="62">
        <v>46</v>
      </c>
    </row>
    <row r="50" spans="1:13" s="65" customFormat="1" ht="17.100000000000001" customHeight="1" x14ac:dyDescent="0.2">
      <c r="A50" s="62">
        <v>47</v>
      </c>
      <c r="B50" s="63" t="s">
        <v>280</v>
      </c>
      <c r="C50" s="62">
        <v>38</v>
      </c>
      <c r="D50" s="62" t="s">
        <v>230</v>
      </c>
      <c r="E50" s="12">
        <v>43</v>
      </c>
      <c r="F50" s="62">
        <v>7</v>
      </c>
      <c r="G50" s="62">
        <v>98</v>
      </c>
      <c r="H50" s="1">
        <v>2</v>
      </c>
      <c r="I50" s="50">
        <v>0.66666666666666663</v>
      </c>
      <c r="J50" s="62">
        <v>47</v>
      </c>
    </row>
    <row r="51" spans="1:13" s="64" customFormat="1" ht="17.100000000000001" customHeight="1" x14ac:dyDescent="0.2">
      <c r="A51" s="62">
        <v>48</v>
      </c>
      <c r="B51" s="63" t="s">
        <v>205</v>
      </c>
      <c r="C51" s="62">
        <v>3</v>
      </c>
      <c r="D51" s="62" t="s">
        <v>235</v>
      </c>
      <c r="E51" s="12">
        <v>116</v>
      </c>
      <c r="F51" s="62">
        <v>7</v>
      </c>
      <c r="G51" s="62">
        <v>98</v>
      </c>
      <c r="H51" s="1">
        <v>2</v>
      </c>
      <c r="I51" s="50">
        <v>0.66666666666666663</v>
      </c>
      <c r="J51" s="62">
        <v>47</v>
      </c>
    </row>
    <row r="52" spans="1:13" s="64" customFormat="1" ht="17.100000000000001" customHeight="1" x14ac:dyDescent="0.2">
      <c r="A52" s="62">
        <v>49</v>
      </c>
      <c r="B52" s="63" t="s">
        <v>212</v>
      </c>
      <c r="C52" s="62">
        <v>8</v>
      </c>
      <c r="D52" s="62" t="s">
        <v>228</v>
      </c>
      <c r="E52" s="12">
        <v>7</v>
      </c>
      <c r="F52" s="62">
        <v>10</v>
      </c>
      <c r="G52" s="62">
        <v>97</v>
      </c>
      <c r="H52" s="1">
        <v>2</v>
      </c>
      <c r="I52" s="50">
        <v>0.33333333333333331</v>
      </c>
      <c r="J52" s="62">
        <v>49</v>
      </c>
    </row>
    <row r="53" spans="1:13" s="64" customFormat="1" ht="17.100000000000001" customHeight="1" x14ac:dyDescent="0.2">
      <c r="A53" s="62">
        <v>50</v>
      </c>
      <c r="B53" s="63" t="s">
        <v>206</v>
      </c>
      <c r="C53" s="62">
        <v>111</v>
      </c>
      <c r="D53" s="62" t="s">
        <v>233</v>
      </c>
      <c r="E53" s="12">
        <v>79</v>
      </c>
      <c r="F53" s="62">
        <v>9</v>
      </c>
      <c r="G53" s="62">
        <v>97</v>
      </c>
      <c r="H53" s="1">
        <v>2</v>
      </c>
      <c r="I53" s="50">
        <v>0.33333333333333331</v>
      </c>
      <c r="J53" s="62">
        <v>50</v>
      </c>
    </row>
    <row r="54" spans="1:13" s="64" customFormat="1" ht="17.100000000000001" customHeight="1" x14ac:dyDescent="0.2">
      <c r="A54" s="62">
        <v>51</v>
      </c>
      <c r="B54" s="63" t="s">
        <v>238</v>
      </c>
      <c r="C54" s="62">
        <v>7</v>
      </c>
      <c r="D54" s="62" t="s">
        <v>234</v>
      </c>
      <c r="E54" s="12">
        <v>97</v>
      </c>
      <c r="F54" s="62">
        <v>7</v>
      </c>
      <c r="G54" s="62">
        <v>92</v>
      </c>
      <c r="H54" s="1">
        <v>1</v>
      </c>
      <c r="I54" s="50">
        <v>14.666666666666666</v>
      </c>
      <c r="J54" s="62">
        <v>51</v>
      </c>
    </row>
    <row r="55" spans="1:13" s="64" customFormat="1" ht="17.100000000000001" customHeight="1" x14ac:dyDescent="0.2">
      <c r="A55" s="62">
        <v>52</v>
      </c>
      <c r="B55" s="63" t="s">
        <v>216</v>
      </c>
      <c r="C55" s="62">
        <v>19</v>
      </c>
      <c r="D55" s="62" t="s">
        <v>234</v>
      </c>
      <c r="E55" s="12">
        <v>101</v>
      </c>
      <c r="F55" s="62">
        <v>5</v>
      </c>
      <c r="G55" s="62">
        <v>91</v>
      </c>
      <c r="H55" s="1">
        <v>1</v>
      </c>
      <c r="I55" s="50">
        <v>14.333333333333334</v>
      </c>
      <c r="J55" s="62">
        <v>52</v>
      </c>
    </row>
    <row r="56" spans="1:13" s="64" customFormat="1" ht="17.100000000000001" customHeight="1" x14ac:dyDescent="0.2">
      <c r="A56" s="62">
        <v>53</v>
      </c>
      <c r="B56" s="63" t="s">
        <v>97</v>
      </c>
      <c r="C56" s="62">
        <v>6</v>
      </c>
      <c r="D56" s="62" t="s">
        <v>228</v>
      </c>
      <c r="E56" s="12">
        <v>15</v>
      </c>
      <c r="F56" s="62">
        <v>10</v>
      </c>
      <c r="G56" s="62">
        <v>88</v>
      </c>
      <c r="H56" s="1">
        <v>1</v>
      </c>
      <c r="I56" s="50">
        <v>13.333333333333334</v>
      </c>
      <c r="J56" s="62">
        <v>53</v>
      </c>
    </row>
    <row r="57" spans="1:13" s="65" customFormat="1" ht="17.100000000000001" customHeight="1" x14ac:dyDescent="0.2">
      <c r="A57" s="62">
        <v>54</v>
      </c>
      <c r="B57" s="63" t="s">
        <v>294</v>
      </c>
      <c r="C57" s="62">
        <v>10</v>
      </c>
      <c r="D57" s="62" t="s">
        <v>235</v>
      </c>
      <c r="E57" s="12">
        <v>117</v>
      </c>
      <c r="F57" s="62">
        <v>7</v>
      </c>
      <c r="G57" s="62">
        <v>87</v>
      </c>
      <c r="H57" s="1">
        <v>1</v>
      </c>
      <c r="I57" s="50">
        <v>13</v>
      </c>
      <c r="J57" s="62">
        <v>54</v>
      </c>
      <c r="K57" s="64"/>
      <c r="L57" s="64"/>
      <c r="M57" s="64"/>
    </row>
    <row r="58" spans="1:13" s="64" customFormat="1" ht="17.100000000000001" customHeight="1" x14ac:dyDescent="0.2">
      <c r="A58" s="62">
        <v>55</v>
      </c>
      <c r="B58" s="63" t="s">
        <v>202</v>
      </c>
      <c r="C58" s="62">
        <v>60</v>
      </c>
      <c r="D58" s="62" t="s">
        <v>229</v>
      </c>
      <c r="E58" s="12">
        <v>29</v>
      </c>
      <c r="F58" s="62">
        <v>9</v>
      </c>
      <c r="G58" s="62">
        <v>86</v>
      </c>
      <c r="H58" s="1">
        <v>1</v>
      </c>
      <c r="I58" s="50">
        <v>12.666666666666666</v>
      </c>
      <c r="J58" s="62">
        <v>55</v>
      </c>
      <c r="K58" s="65"/>
      <c r="L58" s="65"/>
      <c r="M58" s="65"/>
    </row>
    <row r="59" spans="1:13" s="64" customFormat="1" ht="17.100000000000001" customHeight="1" x14ac:dyDescent="0.2">
      <c r="A59" s="62">
        <v>56</v>
      </c>
      <c r="B59" s="63" t="s">
        <v>201</v>
      </c>
      <c r="C59" s="62">
        <v>117</v>
      </c>
      <c r="D59" s="62" t="s">
        <v>230</v>
      </c>
      <c r="E59" s="12">
        <v>41</v>
      </c>
      <c r="F59" s="62">
        <v>5</v>
      </c>
      <c r="G59" s="62">
        <v>86</v>
      </c>
      <c r="H59" s="1">
        <v>1</v>
      </c>
      <c r="I59" s="50">
        <v>12.666666666666666</v>
      </c>
      <c r="J59" s="62">
        <v>56</v>
      </c>
    </row>
    <row r="60" spans="1:13" s="64" customFormat="1" ht="17.100000000000001" customHeight="1" x14ac:dyDescent="0.2">
      <c r="A60" s="62">
        <v>57</v>
      </c>
      <c r="B60" s="63" t="s">
        <v>149</v>
      </c>
      <c r="C60" s="62">
        <v>118</v>
      </c>
      <c r="D60" s="62" t="s">
        <v>228</v>
      </c>
      <c r="E60" s="12">
        <v>12</v>
      </c>
      <c r="F60" s="62">
        <v>11</v>
      </c>
      <c r="G60" s="62">
        <v>85</v>
      </c>
      <c r="H60" s="1">
        <v>1</v>
      </c>
      <c r="I60" s="50">
        <v>12.333333333333334</v>
      </c>
      <c r="J60" s="62">
        <v>57</v>
      </c>
    </row>
    <row r="61" spans="1:13" s="65" customFormat="1" ht="17.100000000000001" customHeight="1" x14ac:dyDescent="0.2">
      <c r="A61" s="62">
        <v>58</v>
      </c>
      <c r="B61" s="63" t="s">
        <v>107</v>
      </c>
      <c r="C61" s="62">
        <v>13</v>
      </c>
      <c r="D61" s="62" t="s">
        <v>230</v>
      </c>
      <c r="E61" s="12">
        <v>37</v>
      </c>
      <c r="F61" s="62">
        <v>8</v>
      </c>
      <c r="G61" s="62">
        <v>83</v>
      </c>
      <c r="H61" s="1">
        <v>1</v>
      </c>
      <c r="I61" s="50">
        <v>11.666666666666666</v>
      </c>
      <c r="J61" s="62">
        <v>58</v>
      </c>
    </row>
    <row r="62" spans="1:13" s="64" customFormat="1" ht="17.100000000000001" customHeight="1" x14ac:dyDescent="0.2">
      <c r="A62" s="62">
        <v>59</v>
      </c>
      <c r="B62" s="63" t="s">
        <v>180</v>
      </c>
      <c r="C62" s="62">
        <v>62</v>
      </c>
      <c r="D62" s="62" t="s">
        <v>234</v>
      </c>
      <c r="E62" s="12">
        <v>91</v>
      </c>
      <c r="F62" s="62">
        <v>5</v>
      </c>
      <c r="G62" s="62">
        <v>82</v>
      </c>
      <c r="H62" s="1">
        <v>1</v>
      </c>
      <c r="I62" s="50">
        <v>11.333333333333334</v>
      </c>
      <c r="J62" s="62">
        <v>59</v>
      </c>
    </row>
    <row r="63" spans="1:13" s="64" customFormat="1" ht="17.100000000000001" customHeight="1" x14ac:dyDescent="0.2">
      <c r="A63" s="62">
        <v>60</v>
      </c>
      <c r="B63" s="63" t="s">
        <v>203</v>
      </c>
      <c r="C63" s="62">
        <v>25</v>
      </c>
      <c r="D63" s="62" t="s">
        <v>230</v>
      </c>
      <c r="E63" s="12">
        <v>42</v>
      </c>
      <c r="F63" s="62">
        <v>9</v>
      </c>
      <c r="G63" s="62">
        <v>81</v>
      </c>
      <c r="H63" s="1">
        <v>1</v>
      </c>
      <c r="I63" s="50">
        <v>11</v>
      </c>
      <c r="J63" s="62">
        <v>60</v>
      </c>
    </row>
    <row r="64" spans="1:13" s="64" customFormat="1" ht="17.100000000000001" customHeight="1" x14ac:dyDescent="0.2">
      <c r="A64" s="62">
        <v>61</v>
      </c>
      <c r="B64" s="63" t="s">
        <v>282</v>
      </c>
      <c r="C64" s="62">
        <v>14</v>
      </c>
      <c r="D64" s="62" t="s">
        <v>231</v>
      </c>
      <c r="E64" s="12">
        <v>50</v>
      </c>
      <c r="F64" s="62">
        <v>7</v>
      </c>
      <c r="G64" s="62">
        <v>80</v>
      </c>
      <c r="H64" s="1">
        <v>1</v>
      </c>
      <c r="I64" s="50">
        <v>10.666666666666666</v>
      </c>
      <c r="J64" s="62">
        <v>61</v>
      </c>
    </row>
    <row r="65" spans="1:13" s="65" customFormat="1" ht="17.100000000000001" customHeight="1" x14ac:dyDescent="0.2">
      <c r="A65" s="62">
        <v>62</v>
      </c>
      <c r="B65" s="63" t="s">
        <v>312</v>
      </c>
      <c r="C65" s="62">
        <v>95</v>
      </c>
      <c r="D65" s="62" t="s">
        <v>228</v>
      </c>
      <c r="E65" s="12">
        <v>14</v>
      </c>
      <c r="F65" s="62">
        <v>8</v>
      </c>
      <c r="G65" s="62">
        <v>79</v>
      </c>
      <c r="H65" s="1">
        <v>1</v>
      </c>
      <c r="I65" s="50">
        <v>10.333333333333334</v>
      </c>
      <c r="J65" s="62">
        <v>62</v>
      </c>
      <c r="K65" s="64"/>
      <c r="L65" s="64"/>
      <c r="M65" s="64"/>
    </row>
    <row r="66" spans="1:13" s="65" customFormat="1" ht="17.100000000000001" customHeight="1" x14ac:dyDescent="0.2">
      <c r="A66" s="62">
        <v>63</v>
      </c>
      <c r="B66" s="63" t="s">
        <v>272</v>
      </c>
      <c r="C66" s="62">
        <v>29</v>
      </c>
      <c r="D66" s="62" t="s">
        <v>231</v>
      </c>
      <c r="E66" s="12">
        <v>58</v>
      </c>
      <c r="F66" s="62">
        <v>7</v>
      </c>
      <c r="G66" s="62">
        <v>78</v>
      </c>
      <c r="H66" s="1">
        <v>1</v>
      </c>
      <c r="I66" s="50">
        <v>10</v>
      </c>
      <c r="J66" s="62">
        <v>63</v>
      </c>
    </row>
    <row r="67" spans="1:13" s="65" customFormat="1" ht="17.100000000000001" customHeight="1" x14ac:dyDescent="0.2">
      <c r="A67" s="62">
        <v>64</v>
      </c>
      <c r="B67" s="63" t="s">
        <v>187</v>
      </c>
      <c r="C67" s="62">
        <v>81</v>
      </c>
      <c r="D67" s="62" t="s">
        <v>234</v>
      </c>
      <c r="E67" s="12">
        <v>103</v>
      </c>
      <c r="F67" s="62">
        <v>6</v>
      </c>
      <c r="G67" s="62">
        <v>76</v>
      </c>
      <c r="H67" s="1">
        <v>1</v>
      </c>
      <c r="I67" s="50">
        <v>9.3333333333333339</v>
      </c>
      <c r="J67" s="62">
        <v>64</v>
      </c>
      <c r="K67" s="64"/>
      <c r="L67" s="64"/>
      <c r="M67" s="64"/>
    </row>
    <row r="68" spans="1:13" s="65" customFormat="1" ht="17.100000000000001" customHeight="1" x14ac:dyDescent="0.2">
      <c r="A68" s="62">
        <v>65</v>
      </c>
      <c r="B68" s="63" t="s">
        <v>217</v>
      </c>
      <c r="C68" s="62">
        <v>93</v>
      </c>
      <c r="D68" s="62" t="s">
        <v>234</v>
      </c>
      <c r="E68" s="12">
        <v>105</v>
      </c>
      <c r="F68" s="62">
        <v>6</v>
      </c>
      <c r="G68" s="62">
        <v>76</v>
      </c>
      <c r="H68" s="1">
        <v>1</v>
      </c>
      <c r="I68" s="50">
        <v>9.3333333333333339</v>
      </c>
      <c r="J68" s="62">
        <v>64</v>
      </c>
      <c r="K68" s="64"/>
      <c r="L68" s="64"/>
      <c r="M68" s="64"/>
    </row>
    <row r="69" spans="1:13" s="65" customFormat="1" ht="17.100000000000001" customHeight="1" x14ac:dyDescent="0.2">
      <c r="A69" s="62">
        <v>66</v>
      </c>
      <c r="B69" s="63" t="s">
        <v>289</v>
      </c>
      <c r="C69" s="62">
        <v>96</v>
      </c>
      <c r="D69" s="62" t="s">
        <v>232</v>
      </c>
      <c r="E69" s="12">
        <v>67</v>
      </c>
      <c r="F69" s="62">
        <v>4</v>
      </c>
      <c r="G69" s="62">
        <v>75</v>
      </c>
      <c r="H69" s="1">
        <v>1</v>
      </c>
      <c r="I69" s="50">
        <v>9</v>
      </c>
      <c r="J69" s="62">
        <v>66</v>
      </c>
      <c r="K69" s="64"/>
      <c r="L69" s="64"/>
      <c r="M69" s="64"/>
    </row>
    <row r="70" spans="1:13" s="65" customFormat="1" ht="17.100000000000001" customHeight="1" x14ac:dyDescent="0.2">
      <c r="A70" s="62">
        <v>67</v>
      </c>
      <c r="B70" s="63" t="s">
        <v>209</v>
      </c>
      <c r="C70" s="62">
        <v>59</v>
      </c>
      <c r="D70" s="62" t="s">
        <v>233</v>
      </c>
      <c r="E70" s="12">
        <v>86</v>
      </c>
      <c r="F70" s="62">
        <v>6</v>
      </c>
      <c r="G70" s="62">
        <v>73</v>
      </c>
      <c r="H70" s="1">
        <v>1</v>
      </c>
      <c r="I70" s="50">
        <v>8.3333333333333339</v>
      </c>
      <c r="J70" s="62">
        <v>67</v>
      </c>
      <c r="K70" s="64"/>
      <c r="L70" s="64"/>
      <c r="M70" s="64"/>
    </row>
    <row r="71" spans="1:13" s="65" customFormat="1" ht="17.100000000000001" customHeight="1" x14ac:dyDescent="0.2">
      <c r="A71" s="62">
        <v>68</v>
      </c>
      <c r="B71" s="63" t="s">
        <v>152</v>
      </c>
      <c r="C71" s="62">
        <v>119</v>
      </c>
      <c r="D71" s="62" t="s">
        <v>231</v>
      </c>
      <c r="E71" s="12">
        <v>56</v>
      </c>
      <c r="F71" s="62">
        <v>4</v>
      </c>
      <c r="G71" s="62">
        <v>73</v>
      </c>
      <c r="H71" s="1">
        <v>1</v>
      </c>
      <c r="I71" s="50">
        <v>8.3333333333333339</v>
      </c>
      <c r="J71" s="62">
        <v>68</v>
      </c>
      <c r="K71" s="64"/>
      <c r="L71" s="64"/>
      <c r="M71" s="64"/>
    </row>
    <row r="72" spans="1:13" s="65" customFormat="1" ht="17.100000000000001" customHeight="1" x14ac:dyDescent="0.2">
      <c r="A72" s="62">
        <v>69</v>
      </c>
      <c r="B72" s="63" t="s">
        <v>278</v>
      </c>
      <c r="C72" s="62">
        <v>82</v>
      </c>
      <c r="D72" s="62" t="s">
        <v>231</v>
      </c>
      <c r="E72" s="12">
        <v>54</v>
      </c>
      <c r="F72" s="62">
        <v>6</v>
      </c>
      <c r="G72" s="62">
        <v>71</v>
      </c>
      <c r="H72" s="1">
        <v>1</v>
      </c>
      <c r="I72" s="50">
        <v>7.666666666666667</v>
      </c>
      <c r="J72" s="62">
        <v>69</v>
      </c>
      <c r="K72" s="64"/>
      <c r="L72" s="64"/>
      <c r="M72" s="64"/>
    </row>
    <row r="73" spans="1:13" s="65" customFormat="1" ht="17.100000000000001" customHeight="1" x14ac:dyDescent="0.2">
      <c r="A73" s="62">
        <v>70</v>
      </c>
      <c r="B73" s="63" t="s">
        <v>296</v>
      </c>
      <c r="C73" s="62">
        <v>56</v>
      </c>
      <c r="D73" s="62" t="s">
        <v>229</v>
      </c>
      <c r="E73" s="12">
        <v>26</v>
      </c>
      <c r="F73" s="62">
        <v>9</v>
      </c>
      <c r="G73" s="62">
        <v>68</v>
      </c>
      <c r="H73" s="1">
        <v>1</v>
      </c>
      <c r="I73" s="50">
        <v>6.666666666666667</v>
      </c>
      <c r="J73" s="62">
        <v>70</v>
      </c>
    </row>
    <row r="74" spans="1:13" s="65" customFormat="1" ht="17.100000000000001" customHeight="1" x14ac:dyDescent="0.2">
      <c r="A74" s="62">
        <v>71</v>
      </c>
      <c r="B74" s="63" t="s">
        <v>302</v>
      </c>
      <c r="C74" s="62">
        <v>40</v>
      </c>
      <c r="D74" s="62" t="s">
        <v>232</v>
      </c>
      <c r="E74" s="12">
        <v>75</v>
      </c>
      <c r="F74" s="62">
        <v>6</v>
      </c>
      <c r="G74" s="62">
        <v>67</v>
      </c>
      <c r="H74" s="1">
        <v>1</v>
      </c>
      <c r="I74" s="50">
        <v>6.333333333333333</v>
      </c>
      <c r="J74" s="62">
        <v>71</v>
      </c>
    </row>
    <row r="75" spans="1:13" s="65" customFormat="1" ht="17.100000000000001" customHeight="1" x14ac:dyDescent="0.2">
      <c r="A75" s="62">
        <v>72</v>
      </c>
      <c r="B75" s="63" t="s">
        <v>105</v>
      </c>
      <c r="C75" s="62">
        <v>21</v>
      </c>
      <c r="D75" s="62" t="s">
        <v>232</v>
      </c>
      <c r="E75" s="12">
        <v>66</v>
      </c>
      <c r="F75" s="62">
        <v>5</v>
      </c>
      <c r="G75" s="62">
        <v>66</v>
      </c>
      <c r="H75" s="1">
        <v>1</v>
      </c>
      <c r="I75" s="50">
        <v>6</v>
      </c>
      <c r="J75" s="62">
        <v>72</v>
      </c>
    </row>
    <row r="76" spans="1:13" s="65" customFormat="1" ht="17.100000000000001" customHeight="1" x14ac:dyDescent="0.2">
      <c r="A76" s="62">
        <v>73</v>
      </c>
      <c r="B76" s="63" t="s">
        <v>182</v>
      </c>
      <c r="C76" s="62">
        <v>85</v>
      </c>
      <c r="D76" s="62" t="s">
        <v>231</v>
      </c>
      <c r="E76" s="12">
        <v>59</v>
      </c>
      <c r="F76" s="62">
        <v>4</v>
      </c>
      <c r="G76" s="62">
        <v>65</v>
      </c>
      <c r="H76" s="1">
        <v>1</v>
      </c>
      <c r="I76" s="50">
        <v>5.666666666666667</v>
      </c>
      <c r="J76" s="62">
        <v>73</v>
      </c>
    </row>
    <row r="77" spans="1:13" s="65" customFormat="1" ht="17.100000000000001" customHeight="1" x14ac:dyDescent="0.2">
      <c r="A77" s="62">
        <v>74</v>
      </c>
      <c r="B77" s="63" t="s">
        <v>284</v>
      </c>
      <c r="C77" s="62">
        <v>77</v>
      </c>
      <c r="D77" s="62" t="s">
        <v>232</v>
      </c>
      <c r="E77" s="12">
        <v>73</v>
      </c>
      <c r="F77" s="62">
        <v>6</v>
      </c>
      <c r="G77" s="62">
        <v>64</v>
      </c>
      <c r="H77" s="1">
        <v>1</v>
      </c>
      <c r="I77" s="50">
        <v>5.333333333333333</v>
      </c>
      <c r="J77" s="62">
        <v>74</v>
      </c>
    </row>
    <row r="78" spans="1:13" s="65" customFormat="1" ht="17.100000000000001" customHeight="1" x14ac:dyDescent="0.2">
      <c r="A78" s="62">
        <v>75</v>
      </c>
      <c r="B78" s="63" t="s">
        <v>299</v>
      </c>
      <c r="C78" s="62">
        <v>109</v>
      </c>
      <c r="D78" s="62" t="s">
        <v>228</v>
      </c>
      <c r="E78" s="12">
        <v>4</v>
      </c>
      <c r="F78" s="62">
        <v>6</v>
      </c>
      <c r="G78" s="62">
        <v>62</v>
      </c>
      <c r="H78" s="1">
        <v>1</v>
      </c>
      <c r="I78" s="50">
        <v>4.666666666666667</v>
      </c>
      <c r="J78" s="62">
        <v>75</v>
      </c>
    </row>
    <row r="79" spans="1:13" s="65" customFormat="1" ht="17.100000000000001" customHeight="1" x14ac:dyDescent="0.2">
      <c r="A79" s="62">
        <v>76</v>
      </c>
      <c r="B79" s="63" t="s">
        <v>300</v>
      </c>
      <c r="C79" s="62">
        <v>92</v>
      </c>
      <c r="D79" s="62" t="s">
        <v>235</v>
      </c>
      <c r="E79" s="12">
        <v>107</v>
      </c>
      <c r="F79" s="62">
        <v>5</v>
      </c>
      <c r="G79" s="62">
        <v>60</v>
      </c>
      <c r="H79" s="1">
        <v>1</v>
      </c>
      <c r="I79" s="50">
        <v>4</v>
      </c>
      <c r="J79" s="62">
        <v>76</v>
      </c>
    </row>
    <row r="80" spans="1:13" s="65" customFormat="1" ht="17.100000000000001" customHeight="1" x14ac:dyDescent="0.2">
      <c r="A80" s="62">
        <v>77</v>
      </c>
      <c r="B80" s="63" t="s">
        <v>293</v>
      </c>
      <c r="C80" s="62">
        <v>79</v>
      </c>
      <c r="D80" s="62" t="s">
        <v>231</v>
      </c>
      <c r="E80" s="12">
        <v>49</v>
      </c>
      <c r="F80" s="62">
        <v>4</v>
      </c>
      <c r="G80" s="62">
        <v>58</v>
      </c>
      <c r="H80" s="1">
        <v>1</v>
      </c>
      <c r="I80" s="50">
        <v>3.3333333333333335</v>
      </c>
      <c r="J80" s="62">
        <v>77</v>
      </c>
    </row>
    <row r="81" spans="1:10" s="65" customFormat="1" ht="17.100000000000001" customHeight="1" x14ac:dyDescent="0.2">
      <c r="A81" s="62">
        <v>78</v>
      </c>
      <c r="B81" s="63" t="s">
        <v>301</v>
      </c>
      <c r="C81" s="62">
        <v>115</v>
      </c>
      <c r="D81" s="62" t="s">
        <v>229</v>
      </c>
      <c r="E81" s="12">
        <v>30</v>
      </c>
      <c r="F81" s="62">
        <v>5</v>
      </c>
      <c r="G81" s="62">
        <v>54</v>
      </c>
      <c r="H81" s="1">
        <v>1</v>
      </c>
      <c r="I81" s="50">
        <v>2</v>
      </c>
      <c r="J81" s="62">
        <v>78</v>
      </c>
    </row>
    <row r="82" spans="1:10" s="65" customFormat="1" ht="17.100000000000001" customHeight="1" x14ac:dyDescent="0.2">
      <c r="A82" s="62">
        <v>79</v>
      </c>
      <c r="B82" s="63" t="s">
        <v>98</v>
      </c>
      <c r="C82" s="62">
        <v>35</v>
      </c>
      <c r="D82" s="62" t="s">
        <v>233</v>
      </c>
      <c r="E82" s="12">
        <v>78</v>
      </c>
      <c r="F82" s="62">
        <v>4</v>
      </c>
      <c r="G82" s="62">
        <v>52</v>
      </c>
      <c r="H82" s="1">
        <v>1</v>
      </c>
      <c r="I82" s="50">
        <v>1.3333333333333333</v>
      </c>
      <c r="J82" s="62">
        <v>79</v>
      </c>
    </row>
    <row r="83" spans="1:10" s="65" customFormat="1" ht="17.100000000000001" customHeight="1" x14ac:dyDescent="0.2">
      <c r="A83" s="62">
        <v>80</v>
      </c>
      <c r="B83" s="63" t="s">
        <v>95</v>
      </c>
      <c r="C83" s="62">
        <v>54</v>
      </c>
      <c r="D83" s="62" t="s">
        <v>230</v>
      </c>
      <c r="E83" s="12">
        <v>39</v>
      </c>
      <c r="F83" s="62">
        <v>3</v>
      </c>
      <c r="G83" s="62">
        <v>52</v>
      </c>
      <c r="H83" s="1">
        <v>1</v>
      </c>
      <c r="I83" s="50">
        <v>1.3333333333333333</v>
      </c>
      <c r="J83" s="62">
        <v>80</v>
      </c>
    </row>
    <row r="84" spans="1:10" s="65" customFormat="1" ht="17.100000000000001" customHeight="1" x14ac:dyDescent="0.2">
      <c r="A84" s="62">
        <v>81</v>
      </c>
      <c r="B84" s="63" t="s">
        <v>295</v>
      </c>
      <c r="C84" s="62">
        <v>16</v>
      </c>
      <c r="D84" s="62" t="s">
        <v>232</v>
      </c>
      <c r="E84" s="12">
        <v>64</v>
      </c>
      <c r="F84" s="62">
        <v>4</v>
      </c>
      <c r="G84" s="62">
        <v>49</v>
      </c>
      <c r="H84" s="1">
        <v>1</v>
      </c>
      <c r="I84" s="50">
        <v>0.33333333333333331</v>
      </c>
      <c r="J84" s="62">
        <v>81</v>
      </c>
    </row>
    <row r="85" spans="1:10" s="65" customFormat="1" ht="17.100000000000001" customHeight="1" x14ac:dyDescent="0.2">
      <c r="A85" s="62">
        <v>82</v>
      </c>
      <c r="B85" s="63" t="s">
        <v>204</v>
      </c>
      <c r="C85" s="62">
        <v>52</v>
      </c>
      <c r="D85" s="62" t="s">
        <v>230</v>
      </c>
      <c r="E85" s="12">
        <v>44</v>
      </c>
      <c r="F85" s="62">
        <v>2</v>
      </c>
      <c r="G85" s="62">
        <v>49</v>
      </c>
      <c r="H85" s="1">
        <v>1</v>
      </c>
      <c r="I85" s="50">
        <v>0.33333333333333331</v>
      </c>
      <c r="J85" s="62">
        <v>82</v>
      </c>
    </row>
    <row r="86" spans="1:10" s="65" customFormat="1" ht="17.100000000000001" customHeight="1" x14ac:dyDescent="0.2">
      <c r="A86" s="62">
        <v>83</v>
      </c>
      <c r="B86" s="63" t="s">
        <v>160</v>
      </c>
      <c r="C86" s="62">
        <v>84</v>
      </c>
      <c r="D86" s="62" t="s">
        <v>229</v>
      </c>
      <c r="E86" s="12">
        <v>18</v>
      </c>
      <c r="F86" s="62">
        <v>5</v>
      </c>
      <c r="G86" s="62">
        <v>43</v>
      </c>
      <c r="H86" s="1">
        <v>0</v>
      </c>
      <c r="I86" s="50">
        <v>14.333333333333334</v>
      </c>
      <c r="J86" s="62">
        <v>83</v>
      </c>
    </row>
    <row r="87" spans="1:10" s="65" customFormat="1" ht="17.100000000000001" customHeight="1" x14ac:dyDescent="0.2">
      <c r="A87" s="62">
        <v>84</v>
      </c>
      <c r="B87" s="63" t="s">
        <v>274</v>
      </c>
      <c r="C87" s="62">
        <v>74</v>
      </c>
      <c r="D87" s="62" t="s">
        <v>233</v>
      </c>
      <c r="E87" s="12">
        <v>87</v>
      </c>
      <c r="F87" s="62">
        <v>3</v>
      </c>
      <c r="G87" s="62">
        <v>42</v>
      </c>
      <c r="H87" s="1">
        <v>0</v>
      </c>
      <c r="I87" s="50">
        <v>14</v>
      </c>
      <c r="J87" s="62">
        <v>84</v>
      </c>
    </row>
    <row r="88" spans="1:10" s="65" customFormat="1" ht="17.100000000000001" customHeight="1" x14ac:dyDescent="0.2">
      <c r="A88" s="62">
        <v>85</v>
      </c>
      <c r="B88" s="63" t="s">
        <v>190</v>
      </c>
      <c r="C88" s="62">
        <v>87</v>
      </c>
      <c r="D88" s="62" t="s">
        <v>235</v>
      </c>
      <c r="E88" s="12">
        <v>113</v>
      </c>
      <c r="F88" s="62">
        <v>3</v>
      </c>
      <c r="G88" s="62">
        <v>40</v>
      </c>
      <c r="H88" s="1">
        <v>0</v>
      </c>
      <c r="I88" s="50">
        <v>13.333333333333334</v>
      </c>
      <c r="J88" s="62">
        <v>85</v>
      </c>
    </row>
    <row r="89" spans="1:10" s="65" customFormat="1" ht="17.100000000000001" customHeight="1" x14ac:dyDescent="0.2">
      <c r="A89" s="62">
        <v>86</v>
      </c>
      <c r="B89" s="63" t="s">
        <v>166</v>
      </c>
      <c r="C89" s="62">
        <v>72</v>
      </c>
      <c r="D89" s="62" t="s">
        <v>232</v>
      </c>
      <c r="E89" s="12">
        <v>69</v>
      </c>
      <c r="F89" s="62">
        <v>3</v>
      </c>
      <c r="G89" s="62">
        <v>38</v>
      </c>
      <c r="H89" s="1">
        <v>0</v>
      </c>
      <c r="I89" s="50">
        <v>12.666666666666666</v>
      </c>
      <c r="J89" s="62">
        <v>86</v>
      </c>
    </row>
    <row r="90" spans="1:10" s="65" customFormat="1" ht="17.100000000000001" customHeight="1" x14ac:dyDescent="0.2">
      <c r="A90" s="62">
        <v>87</v>
      </c>
      <c r="B90" s="63" t="s">
        <v>150</v>
      </c>
      <c r="C90" s="62">
        <v>26</v>
      </c>
      <c r="D90" s="62" t="s">
        <v>231</v>
      </c>
      <c r="E90" s="12">
        <v>60</v>
      </c>
      <c r="F90" s="62">
        <v>2</v>
      </c>
      <c r="G90" s="62">
        <v>38</v>
      </c>
      <c r="H90" s="1">
        <v>0</v>
      </c>
      <c r="I90" s="50">
        <v>12.666666666666666</v>
      </c>
      <c r="J90" s="62">
        <v>87</v>
      </c>
    </row>
    <row r="91" spans="1:10" s="65" customFormat="1" ht="17.100000000000001" customHeight="1" x14ac:dyDescent="0.2">
      <c r="A91" s="62">
        <v>88</v>
      </c>
      <c r="B91" s="63" t="s">
        <v>214</v>
      </c>
      <c r="C91" s="62">
        <v>23</v>
      </c>
      <c r="D91" s="62" t="s">
        <v>232</v>
      </c>
      <c r="E91" s="12">
        <v>68</v>
      </c>
      <c r="F91" s="62">
        <v>3</v>
      </c>
      <c r="G91" s="62">
        <v>34</v>
      </c>
      <c r="H91" s="1">
        <v>0</v>
      </c>
      <c r="I91" s="50">
        <v>11.333333333333334</v>
      </c>
      <c r="J91" s="62">
        <v>88</v>
      </c>
    </row>
    <row r="92" spans="1:10" s="65" customFormat="1" ht="17.100000000000001" customHeight="1" x14ac:dyDescent="0.2">
      <c r="A92" s="62">
        <v>89</v>
      </c>
      <c r="B92" s="63" t="s">
        <v>191</v>
      </c>
      <c r="C92" s="62">
        <v>51</v>
      </c>
      <c r="D92" s="62" t="s">
        <v>234</v>
      </c>
      <c r="E92" s="12">
        <v>95</v>
      </c>
      <c r="F92" s="62">
        <v>2</v>
      </c>
      <c r="G92" s="62">
        <v>27</v>
      </c>
      <c r="H92" s="1">
        <v>0</v>
      </c>
      <c r="I92" s="50">
        <v>9</v>
      </c>
      <c r="J92" s="62">
        <v>89</v>
      </c>
    </row>
    <row r="93" spans="1:10" s="65" customFormat="1" ht="17.100000000000001" customHeight="1" x14ac:dyDescent="0.2">
      <c r="A93" s="62">
        <v>90</v>
      </c>
      <c r="B93" s="63" t="s">
        <v>291</v>
      </c>
      <c r="C93" s="62">
        <v>53</v>
      </c>
      <c r="D93" s="62" t="s">
        <v>234</v>
      </c>
      <c r="E93" s="12">
        <v>100</v>
      </c>
      <c r="F93" s="62">
        <v>3</v>
      </c>
      <c r="G93" s="62">
        <v>26</v>
      </c>
      <c r="H93" s="1">
        <v>0</v>
      </c>
      <c r="I93" s="50">
        <v>8.6666666666666661</v>
      </c>
      <c r="J93" s="62">
        <v>90</v>
      </c>
    </row>
    <row r="94" spans="1:10" s="65" customFormat="1" ht="17.100000000000001" customHeight="1" x14ac:dyDescent="0.2">
      <c r="A94" s="62">
        <v>91</v>
      </c>
      <c r="B94" s="63" t="s">
        <v>292</v>
      </c>
      <c r="C94" s="62">
        <v>57</v>
      </c>
      <c r="D94" s="62" t="s">
        <v>229</v>
      </c>
      <c r="E94" s="12">
        <v>17</v>
      </c>
      <c r="F94" s="62">
        <v>2</v>
      </c>
      <c r="G94" s="62">
        <v>22</v>
      </c>
      <c r="H94" s="1">
        <v>0</v>
      </c>
      <c r="I94" s="50">
        <v>7.333333333333333</v>
      </c>
      <c r="J94" s="62">
        <v>91</v>
      </c>
    </row>
    <row r="95" spans="1:10" s="65" customFormat="1" ht="17.100000000000001" customHeight="1" x14ac:dyDescent="0.2">
      <c r="A95" s="62">
        <v>92</v>
      </c>
      <c r="B95" s="63" t="s">
        <v>168</v>
      </c>
      <c r="C95" s="62">
        <v>108</v>
      </c>
      <c r="D95" s="62" t="s">
        <v>231</v>
      </c>
      <c r="E95" s="12">
        <v>47</v>
      </c>
      <c r="F95" s="62">
        <v>3</v>
      </c>
      <c r="G95" s="62">
        <v>21</v>
      </c>
      <c r="H95" s="1">
        <v>0</v>
      </c>
      <c r="I95" s="50">
        <v>7</v>
      </c>
      <c r="J95" s="62">
        <v>92</v>
      </c>
    </row>
    <row r="96" spans="1:10" s="65" customFormat="1" ht="17.100000000000001" customHeight="1" x14ac:dyDescent="0.2">
      <c r="A96" s="62">
        <v>93</v>
      </c>
      <c r="B96" s="63" t="s">
        <v>165</v>
      </c>
      <c r="C96" s="62">
        <v>83</v>
      </c>
      <c r="D96" s="62" t="s">
        <v>230</v>
      </c>
      <c r="E96" s="12">
        <v>33</v>
      </c>
      <c r="F96" s="62">
        <v>2</v>
      </c>
      <c r="G96" s="62">
        <v>21</v>
      </c>
      <c r="H96" s="1">
        <v>0</v>
      </c>
      <c r="I96" s="50">
        <v>7</v>
      </c>
      <c r="J96" s="62">
        <v>93</v>
      </c>
    </row>
    <row r="97" spans="1:10" s="65" customFormat="1" ht="17.100000000000001" customHeight="1" x14ac:dyDescent="0.2">
      <c r="A97" s="62">
        <v>94</v>
      </c>
      <c r="B97" s="63" t="s">
        <v>99</v>
      </c>
      <c r="C97" s="62">
        <v>31</v>
      </c>
      <c r="D97" s="62" t="s">
        <v>230</v>
      </c>
      <c r="E97" s="12">
        <v>32</v>
      </c>
      <c r="F97" s="62">
        <v>1</v>
      </c>
      <c r="G97" s="62">
        <v>18</v>
      </c>
      <c r="H97" s="1">
        <v>0</v>
      </c>
      <c r="I97" s="50">
        <v>6</v>
      </c>
      <c r="J97" s="62">
        <v>94</v>
      </c>
    </row>
    <row r="98" spans="1:10" s="65" customFormat="1" ht="17.100000000000001" customHeight="1" x14ac:dyDescent="0.2">
      <c r="A98" s="62">
        <v>95</v>
      </c>
      <c r="B98" s="63" t="s">
        <v>178</v>
      </c>
      <c r="C98" s="62">
        <v>107</v>
      </c>
      <c r="D98" s="62" t="s">
        <v>233</v>
      </c>
      <c r="E98" s="12">
        <v>89</v>
      </c>
      <c r="F98" s="62">
        <v>1</v>
      </c>
      <c r="G98" s="62">
        <v>14</v>
      </c>
      <c r="H98" s="1">
        <v>0</v>
      </c>
      <c r="I98" s="50">
        <v>4.666666666666667</v>
      </c>
      <c r="J98" s="62">
        <v>95</v>
      </c>
    </row>
    <row r="99" spans="1:10" s="65" customFormat="1" ht="17.100000000000001" customHeight="1" x14ac:dyDescent="0.2">
      <c r="A99" s="62">
        <v>96</v>
      </c>
      <c r="B99" s="63" t="s">
        <v>183</v>
      </c>
      <c r="C99" s="62">
        <v>98</v>
      </c>
      <c r="D99" s="62" t="s">
        <v>235</v>
      </c>
      <c r="E99" s="12">
        <v>112</v>
      </c>
      <c r="F99" s="62">
        <v>1</v>
      </c>
      <c r="G99" s="62">
        <v>14</v>
      </c>
      <c r="H99" s="1">
        <v>0</v>
      </c>
      <c r="I99" s="50">
        <v>4.666666666666667</v>
      </c>
      <c r="J99" s="62">
        <v>95</v>
      </c>
    </row>
    <row r="100" spans="1:10" s="65" customFormat="1" ht="17.100000000000001" customHeight="1" x14ac:dyDescent="0.2">
      <c r="A100" s="62">
        <v>97</v>
      </c>
      <c r="B100" s="63" t="s">
        <v>186</v>
      </c>
      <c r="C100" s="62">
        <v>28</v>
      </c>
      <c r="D100" s="62" t="s">
        <v>235</v>
      </c>
      <c r="E100" s="12">
        <v>119</v>
      </c>
      <c r="F100" s="62">
        <v>2</v>
      </c>
      <c r="G100" s="62">
        <v>12</v>
      </c>
      <c r="H100" s="1">
        <v>0</v>
      </c>
      <c r="I100" s="50">
        <v>4</v>
      </c>
      <c r="J100" s="62">
        <v>97</v>
      </c>
    </row>
    <row r="101" spans="1:10" s="65" customFormat="1" ht="17.100000000000001" customHeight="1" x14ac:dyDescent="0.2">
      <c r="A101" s="62">
        <v>98</v>
      </c>
      <c r="B101" s="63" t="s">
        <v>134</v>
      </c>
      <c r="C101" s="62">
        <v>78</v>
      </c>
      <c r="D101" s="62" t="s">
        <v>231</v>
      </c>
      <c r="E101" s="12">
        <v>51</v>
      </c>
      <c r="F101" s="62">
        <v>1</v>
      </c>
      <c r="G101" s="62">
        <v>7</v>
      </c>
      <c r="H101" s="1">
        <v>0</v>
      </c>
      <c r="I101" s="50">
        <v>2.3333333333333335</v>
      </c>
      <c r="J101" s="62">
        <v>98</v>
      </c>
    </row>
    <row r="102" spans="1:10" s="65" customFormat="1" ht="17.100000000000001" customHeight="1" x14ac:dyDescent="0.2">
      <c r="A102" s="62">
        <v>99</v>
      </c>
      <c r="B102" s="63" t="s">
        <v>169</v>
      </c>
      <c r="C102" s="62">
        <v>61</v>
      </c>
      <c r="D102" s="62" t="s">
        <v>233</v>
      </c>
      <c r="E102" s="12">
        <v>82</v>
      </c>
      <c r="F102" s="62">
        <v>1</v>
      </c>
      <c r="G102" s="62">
        <v>7</v>
      </c>
      <c r="H102" s="1">
        <v>0</v>
      </c>
      <c r="I102" s="50">
        <v>2.3333333333333335</v>
      </c>
      <c r="J102" s="62">
        <v>98</v>
      </c>
    </row>
    <row r="103" spans="1:10" s="65" customFormat="1" ht="17.100000000000001" customHeight="1" x14ac:dyDescent="0.2">
      <c r="A103" s="62">
        <v>100</v>
      </c>
      <c r="B103" s="63" t="s">
        <v>273</v>
      </c>
      <c r="C103" s="62">
        <v>75</v>
      </c>
      <c r="D103" s="62" t="s">
        <v>231</v>
      </c>
      <c r="E103" s="12">
        <v>55</v>
      </c>
      <c r="F103" s="62">
        <v>1</v>
      </c>
      <c r="G103" s="62">
        <v>6</v>
      </c>
      <c r="H103" s="1">
        <v>0</v>
      </c>
      <c r="I103" s="50">
        <v>2</v>
      </c>
      <c r="J103" s="62">
        <v>100</v>
      </c>
    </row>
    <row r="104" spans="1:10" s="65" customFormat="1" ht="17.100000000000001" customHeight="1" x14ac:dyDescent="0.2">
      <c r="A104" s="62">
        <v>101</v>
      </c>
      <c r="B104" s="63" t="s">
        <v>269</v>
      </c>
      <c r="C104" s="62">
        <v>106</v>
      </c>
      <c r="D104" s="62" t="s">
        <v>231</v>
      </c>
      <c r="E104" s="12">
        <v>53</v>
      </c>
      <c r="F104" s="62">
        <v>1</v>
      </c>
      <c r="G104" s="62">
        <v>5</v>
      </c>
      <c r="H104" s="1">
        <v>0</v>
      </c>
      <c r="I104" s="50">
        <v>1.6666666666666667</v>
      </c>
      <c r="J104" s="62">
        <v>101</v>
      </c>
    </row>
  </sheetData>
  <mergeCells count="10">
    <mergeCell ref="J2:J3"/>
    <mergeCell ref="F1:J1"/>
    <mergeCell ref="F2:F3"/>
    <mergeCell ref="G2:G3"/>
    <mergeCell ref="A1:E1"/>
    <mergeCell ref="A2:A3"/>
    <mergeCell ref="B2:B3"/>
    <mergeCell ref="C2:C3"/>
    <mergeCell ref="D2:D3"/>
    <mergeCell ref="E2:E3"/>
  </mergeCells>
  <printOptions horizontalCentered="1"/>
  <pageMargins left="0.25" right="0.26" top="0.55000000000000004" bottom="0.44" header="0.25" footer="0.44"/>
  <pageSetup paperSize="9" scale="55" orientation="portrait" horizontalDpi="300" verticalDpi="300" copies="1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19"/>
  <sheetViews>
    <sheetView topLeftCell="B2" workbookViewId="0">
      <selection activeCell="O10" sqref="O10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9.28515625" style="22" customWidth="1"/>
    <col min="11" max="11" width="10.42578125" style="22" customWidth="1"/>
  </cols>
  <sheetData>
    <row r="1" spans="1:12" ht="71.25" customHeight="1" x14ac:dyDescent="0.2">
      <c r="A1" s="84"/>
      <c r="B1" s="192" t="s">
        <v>253</v>
      </c>
      <c r="C1" s="199"/>
      <c r="D1" s="199"/>
      <c r="E1" s="200"/>
      <c r="F1" s="214" t="s">
        <v>138</v>
      </c>
      <c r="G1" s="215"/>
      <c r="H1" s="215"/>
      <c r="I1" s="215"/>
      <c r="J1" s="215"/>
      <c r="K1" s="216"/>
      <c r="L1" s="9"/>
    </row>
    <row r="2" spans="1:12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8</v>
      </c>
      <c r="K2" s="183" t="s">
        <v>9</v>
      </c>
    </row>
    <row r="3" spans="1:12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  <c r="K3" s="184"/>
    </row>
    <row r="4" spans="1:12" s="64" customFormat="1" ht="17.100000000000001" customHeight="1" x14ac:dyDescent="0.2">
      <c r="A4" s="62">
        <v>1</v>
      </c>
      <c r="B4" s="63" t="s">
        <v>102</v>
      </c>
      <c r="C4" s="62">
        <v>69</v>
      </c>
      <c r="D4" s="62" t="s">
        <v>234</v>
      </c>
      <c r="E4" s="12">
        <v>99</v>
      </c>
      <c r="F4" s="62">
        <v>19</v>
      </c>
      <c r="G4" s="62">
        <v>287</v>
      </c>
      <c r="H4" s="1">
        <v>5</v>
      </c>
      <c r="I4" s="50">
        <v>15.666666666666666</v>
      </c>
      <c r="J4" s="62">
        <v>1</v>
      </c>
      <c r="K4" s="62">
        <v>1</v>
      </c>
    </row>
    <row r="5" spans="1:12" s="64" customFormat="1" ht="17.100000000000001" customHeight="1" x14ac:dyDescent="0.2">
      <c r="A5" s="62">
        <v>2</v>
      </c>
      <c r="B5" s="63" t="s">
        <v>148</v>
      </c>
      <c r="C5" s="62">
        <v>76</v>
      </c>
      <c r="D5" s="62" t="s">
        <v>235</v>
      </c>
      <c r="E5" s="12">
        <v>110</v>
      </c>
      <c r="F5" s="62">
        <v>12</v>
      </c>
      <c r="G5" s="62">
        <v>217</v>
      </c>
      <c r="H5" s="1">
        <v>4</v>
      </c>
      <c r="I5" s="50">
        <v>8.3333333333333339</v>
      </c>
      <c r="J5" s="62">
        <v>2</v>
      </c>
      <c r="K5" s="62">
        <v>2</v>
      </c>
    </row>
    <row r="6" spans="1:12" s="64" customFormat="1" ht="17.100000000000001" customHeight="1" x14ac:dyDescent="0.2">
      <c r="A6" s="62">
        <v>3</v>
      </c>
      <c r="B6" s="63" t="s">
        <v>276</v>
      </c>
      <c r="C6" s="62">
        <v>36</v>
      </c>
      <c r="D6" s="62" t="s">
        <v>234</v>
      </c>
      <c r="E6" s="12">
        <v>97</v>
      </c>
      <c r="F6" s="62">
        <v>13</v>
      </c>
      <c r="G6" s="62">
        <v>177</v>
      </c>
      <c r="H6" s="1">
        <v>3</v>
      </c>
      <c r="I6" s="50">
        <v>11</v>
      </c>
      <c r="J6" s="62">
        <v>3</v>
      </c>
      <c r="K6" s="62">
        <v>3</v>
      </c>
      <c r="L6" s="65"/>
    </row>
    <row r="7" spans="1:12" s="64" customFormat="1" ht="17.100000000000001" customHeight="1" x14ac:dyDescent="0.2">
      <c r="A7" s="62">
        <v>4</v>
      </c>
      <c r="B7" s="63" t="s">
        <v>163</v>
      </c>
      <c r="C7" s="62">
        <v>45</v>
      </c>
      <c r="D7" s="62" t="s">
        <v>235</v>
      </c>
      <c r="E7" s="12">
        <v>109</v>
      </c>
      <c r="F7" s="62">
        <v>9</v>
      </c>
      <c r="G7" s="62">
        <v>97</v>
      </c>
      <c r="H7" s="1">
        <v>2</v>
      </c>
      <c r="I7" s="50">
        <v>0.33333333333333331</v>
      </c>
      <c r="J7" s="62">
        <v>4</v>
      </c>
      <c r="K7" s="62">
        <v>4</v>
      </c>
      <c r="L7" s="65"/>
    </row>
    <row r="8" spans="1:12" s="64" customFormat="1" ht="17.100000000000001" customHeight="1" x14ac:dyDescent="0.2">
      <c r="A8" s="62">
        <v>5</v>
      </c>
      <c r="B8" s="63" t="s">
        <v>185</v>
      </c>
      <c r="C8" s="62">
        <v>67</v>
      </c>
      <c r="D8" s="62" t="s">
        <v>235</v>
      </c>
      <c r="E8" s="12">
        <v>106</v>
      </c>
      <c r="F8" s="62">
        <v>3</v>
      </c>
      <c r="G8" s="62">
        <v>78</v>
      </c>
      <c r="H8" s="1">
        <v>1</v>
      </c>
      <c r="I8" s="50">
        <v>10</v>
      </c>
      <c r="J8" s="62">
        <v>5</v>
      </c>
      <c r="K8" s="62">
        <v>5</v>
      </c>
      <c r="L8" s="65"/>
    </row>
    <row r="9" spans="1:12" s="64" customFormat="1" ht="17.100000000000001" customHeight="1" x14ac:dyDescent="0.2">
      <c r="A9" s="62">
        <v>6</v>
      </c>
      <c r="B9" s="63" t="s">
        <v>160</v>
      </c>
      <c r="C9" s="62">
        <v>84</v>
      </c>
      <c r="D9" s="62" t="s">
        <v>235</v>
      </c>
      <c r="E9" s="12">
        <v>112</v>
      </c>
      <c r="F9" s="62">
        <v>6</v>
      </c>
      <c r="G9" s="62">
        <v>58</v>
      </c>
      <c r="H9" s="1">
        <v>1</v>
      </c>
      <c r="I9" s="50">
        <v>3.3333333333333335</v>
      </c>
      <c r="J9" s="62">
        <v>6</v>
      </c>
      <c r="K9" s="62">
        <v>6</v>
      </c>
    </row>
    <row r="10" spans="1:12" s="64" customFormat="1" ht="37.5" customHeight="1" x14ac:dyDescent="0.2">
      <c r="A10" s="147"/>
      <c r="B10" s="151"/>
      <c r="C10" s="148"/>
      <c r="D10" s="148"/>
      <c r="E10" s="86"/>
      <c r="F10" s="148"/>
      <c r="G10" s="148"/>
      <c r="H10" s="149"/>
      <c r="I10" s="150"/>
      <c r="J10" s="148"/>
      <c r="K10" s="148"/>
    </row>
    <row r="11" spans="1:12" ht="71.25" customHeight="1" x14ac:dyDescent="0.2">
      <c r="B11" s="192" t="s">
        <v>253</v>
      </c>
      <c r="C11" s="199"/>
      <c r="D11" s="199"/>
      <c r="E11" s="200"/>
      <c r="F11" s="214" t="s">
        <v>196</v>
      </c>
      <c r="G11" s="215"/>
      <c r="H11" s="215"/>
      <c r="I11" s="215"/>
      <c r="J11" s="215"/>
      <c r="K11" s="216"/>
    </row>
    <row r="12" spans="1:12" ht="15" x14ac:dyDescent="0.2">
      <c r="B12" s="185" t="s">
        <v>85</v>
      </c>
      <c r="C12" s="183" t="s">
        <v>84</v>
      </c>
      <c r="D12" s="183" t="s">
        <v>20</v>
      </c>
      <c r="E12" s="183" t="s">
        <v>2</v>
      </c>
      <c r="F12" s="183" t="s">
        <v>19</v>
      </c>
      <c r="G12" s="183" t="s">
        <v>88</v>
      </c>
      <c r="H12" s="41" t="s">
        <v>16</v>
      </c>
      <c r="I12" s="51"/>
      <c r="J12" s="183" t="s">
        <v>8</v>
      </c>
      <c r="K12" s="183" t="s">
        <v>9</v>
      </c>
    </row>
    <row r="13" spans="1:12" ht="15" x14ac:dyDescent="0.2">
      <c r="B13" s="186"/>
      <c r="C13" s="187"/>
      <c r="D13" s="187"/>
      <c r="E13" s="187"/>
      <c r="F13" s="187"/>
      <c r="G13" s="187"/>
      <c r="H13" s="40" t="s">
        <v>86</v>
      </c>
      <c r="I13" s="52" t="s">
        <v>87</v>
      </c>
      <c r="J13" s="184"/>
      <c r="K13" s="184"/>
    </row>
    <row r="14" spans="1:12" ht="15" x14ac:dyDescent="0.2">
      <c r="B14" s="63" t="s">
        <v>102</v>
      </c>
      <c r="C14" s="62">
        <v>69</v>
      </c>
      <c r="D14" s="62" t="s">
        <v>234</v>
      </c>
      <c r="E14" s="12">
        <v>99</v>
      </c>
      <c r="F14" s="62">
        <v>19</v>
      </c>
      <c r="G14" s="62">
        <v>287</v>
      </c>
      <c r="H14" s="1">
        <v>5</v>
      </c>
      <c r="I14" s="50">
        <v>15.666666666666666</v>
      </c>
      <c r="J14" s="62">
        <v>1</v>
      </c>
      <c r="K14" s="62">
        <v>1</v>
      </c>
    </row>
    <row r="15" spans="1:12" ht="15" x14ac:dyDescent="0.2">
      <c r="B15" s="63" t="s">
        <v>148</v>
      </c>
      <c r="C15" s="62">
        <v>76</v>
      </c>
      <c r="D15" s="62" t="s">
        <v>235</v>
      </c>
      <c r="E15" s="12">
        <v>110</v>
      </c>
      <c r="F15" s="62">
        <v>12</v>
      </c>
      <c r="G15" s="62">
        <v>217</v>
      </c>
      <c r="H15" s="1">
        <v>4</v>
      </c>
      <c r="I15" s="50">
        <v>8.3333333333333339</v>
      </c>
      <c r="J15" s="62">
        <v>2</v>
      </c>
      <c r="K15" s="62">
        <v>2</v>
      </c>
    </row>
    <row r="16" spans="1:12" ht="15" x14ac:dyDescent="0.2">
      <c r="B16" s="63" t="s">
        <v>276</v>
      </c>
      <c r="C16" s="62">
        <v>36</v>
      </c>
      <c r="D16" s="62" t="s">
        <v>234</v>
      </c>
      <c r="E16" s="12">
        <v>97</v>
      </c>
      <c r="F16" s="62">
        <v>13</v>
      </c>
      <c r="G16" s="62">
        <v>177</v>
      </c>
      <c r="H16" s="1">
        <v>3</v>
      </c>
      <c r="I16" s="50">
        <v>11</v>
      </c>
      <c r="J16" s="62">
        <v>3</v>
      </c>
      <c r="K16" s="62">
        <v>3</v>
      </c>
    </row>
    <row r="17" spans="2:11" ht="15" x14ac:dyDescent="0.2">
      <c r="B17" s="63" t="s">
        <v>163</v>
      </c>
      <c r="C17" s="62">
        <v>45</v>
      </c>
      <c r="D17" s="62" t="s">
        <v>235</v>
      </c>
      <c r="E17" s="12">
        <v>109</v>
      </c>
      <c r="F17" s="62">
        <v>9</v>
      </c>
      <c r="G17" s="62">
        <v>97</v>
      </c>
      <c r="H17" s="1">
        <v>2</v>
      </c>
      <c r="I17" s="50">
        <v>0.33333333333333331</v>
      </c>
      <c r="J17" s="62">
        <v>4</v>
      </c>
      <c r="K17" s="62">
        <v>4</v>
      </c>
    </row>
    <row r="18" spans="2:11" ht="15" x14ac:dyDescent="0.2">
      <c r="B18" s="63" t="s">
        <v>185</v>
      </c>
      <c r="C18" s="62">
        <v>67</v>
      </c>
      <c r="D18" s="62" t="s">
        <v>235</v>
      </c>
      <c r="E18" s="12">
        <v>106</v>
      </c>
      <c r="F18" s="62">
        <v>3</v>
      </c>
      <c r="G18" s="62">
        <v>78</v>
      </c>
      <c r="H18" s="1">
        <v>1</v>
      </c>
      <c r="I18" s="50">
        <v>10</v>
      </c>
      <c r="J18" s="62">
        <v>5</v>
      </c>
      <c r="K18" s="62">
        <v>5</v>
      </c>
    </row>
    <row r="19" spans="2:11" ht="15" x14ac:dyDescent="0.2">
      <c r="B19" s="63" t="s">
        <v>160</v>
      </c>
      <c r="C19" s="62">
        <v>84</v>
      </c>
      <c r="D19" s="62" t="s">
        <v>235</v>
      </c>
      <c r="E19" s="12">
        <v>112</v>
      </c>
      <c r="F19" s="62">
        <v>6</v>
      </c>
      <c r="G19" s="62">
        <v>58</v>
      </c>
      <c r="H19" s="1">
        <v>1</v>
      </c>
      <c r="I19" s="50">
        <v>3.3333333333333335</v>
      </c>
      <c r="J19" s="62">
        <v>6</v>
      </c>
      <c r="K19" s="62">
        <v>6</v>
      </c>
    </row>
  </sheetData>
  <mergeCells count="21">
    <mergeCell ref="B1:E1"/>
    <mergeCell ref="F1:K1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B11:E11"/>
    <mergeCell ref="F11:K11"/>
    <mergeCell ref="B12:B13"/>
    <mergeCell ref="C12:C13"/>
    <mergeCell ref="D12:D13"/>
    <mergeCell ref="E12:E13"/>
    <mergeCell ref="F12:F13"/>
    <mergeCell ref="G12:G13"/>
    <mergeCell ref="J12:J13"/>
    <mergeCell ref="K12:K13"/>
  </mergeCells>
  <printOptions horizontalCentered="1"/>
  <pageMargins left="0.25" right="0.26" top="0.55000000000000004" bottom="0.44" header="0.25" footer="0.44"/>
  <pageSetup paperSize="9" scale="91" orientation="portrait" horizontalDpi="300" verticalDpi="300" copies="1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19"/>
  <sheetViews>
    <sheetView topLeftCell="B1" workbookViewId="0">
      <selection activeCell="P6" sqref="P6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9.28515625" style="22" customWidth="1"/>
    <col min="11" max="11" width="10.42578125" style="22" customWidth="1"/>
  </cols>
  <sheetData>
    <row r="1" spans="1:14" ht="71.25" customHeight="1" x14ac:dyDescent="0.2">
      <c r="A1" s="84"/>
      <c r="B1" s="192" t="s">
        <v>253</v>
      </c>
      <c r="C1" s="199"/>
      <c r="D1" s="199"/>
      <c r="E1" s="200"/>
      <c r="F1" s="214" t="s">
        <v>139</v>
      </c>
      <c r="G1" s="215"/>
      <c r="H1" s="215"/>
      <c r="I1" s="215"/>
      <c r="J1" s="215"/>
      <c r="K1" s="216"/>
      <c r="L1" s="9"/>
      <c r="M1" s="9"/>
    </row>
    <row r="2" spans="1:14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13</v>
      </c>
      <c r="K2" s="183" t="s">
        <v>14</v>
      </c>
    </row>
    <row r="3" spans="1:14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  <c r="K3" s="184"/>
    </row>
    <row r="4" spans="1:14" s="64" customFormat="1" ht="17.100000000000001" customHeight="1" x14ac:dyDescent="0.2">
      <c r="A4" s="62">
        <v>1</v>
      </c>
      <c r="B4" s="63" t="s">
        <v>276</v>
      </c>
      <c r="C4" s="62">
        <v>36</v>
      </c>
      <c r="D4" s="62" t="s">
        <v>229</v>
      </c>
      <c r="E4" s="12">
        <v>25</v>
      </c>
      <c r="F4" s="62">
        <v>17</v>
      </c>
      <c r="G4" s="62">
        <v>184</v>
      </c>
      <c r="H4" s="1">
        <v>3</v>
      </c>
      <c r="I4" s="50">
        <v>13.333333333333334</v>
      </c>
      <c r="J4" s="62">
        <v>1</v>
      </c>
      <c r="K4" s="62">
        <v>1</v>
      </c>
    </row>
    <row r="5" spans="1:14" s="64" customFormat="1" ht="17.100000000000001" customHeight="1" x14ac:dyDescent="0.2">
      <c r="A5" s="62">
        <v>2</v>
      </c>
      <c r="B5" s="63" t="s">
        <v>102</v>
      </c>
      <c r="C5" s="62">
        <v>69</v>
      </c>
      <c r="D5" s="62" t="s">
        <v>229</v>
      </c>
      <c r="E5" s="12">
        <v>20</v>
      </c>
      <c r="F5" s="62">
        <v>13</v>
      </c>
      <c r="G5" s="62">
        <v>137</v>
      </c>
      <c r="H5" s="1">
        <v>2</v>
      </c>
      <c r="I5" s="50">
        <v>13.666666666666666</v>
      </c>
      <c r="J5" s="62">
        <v>2</v>
      </c>
      <c r="K5" s="62">
        <v>2</v>
      </c>
    </row>
    <row r="6" spans="1:14" s="64" customFormat="1" ht="17.100000000000001" customHeight="1" x14ac:dyDescent="0.2">
      <c r="A6" s="62">
        <v>3</v>
      </c>
      <c r="B6" s="63" t="s">
        <v>148</v>
      </c>
      <c r="C6" s="62">
        <v>76</v>
      </c>
      <c r="D6" s="62" t="s">
        <v>229</v>
      </c>
      <c r="E6" s="12">
        <v>23</v>
      </c>
      <c r="F6" s="62">
        <v>10</v>
      </c>
      <c r="G6" s="62">
        <v>94</v>
      </c>
      <c r="H6" s="1">
        <v>1</v>
      </c>
      <c r="I6" s="50">
        <v>15.333333333333334</v>
      </c>
      <c r="J6" s="62">
        <v>3</v>
      </c>
      <c r="K6" s="62">
        <v>3</v>
      </c>
      <c r="L6" s="65"/>
      <c r="M6" s="65"/>
      <c r="N6" s="65"/>
    </row>
    <row r="7" spans="1:14" s="64" customFormat="1" ht="17.100000000000001" customHeight="1" x14ac:dyDescent="0.2">
      <c r="A7" s="62">
        <v>4</v>
      </c>
      <c r="B7" s="63" t="s">
        <v>185</v>
      </c>
      <c r="C7" s="62">
        <v>67</v>
      </c>
      <c r="D7" s="62" t="s">
        <v>229</v>
      </c>
      <c r="E7" s="12">
        <v>27</v>
      </c>
      <c r="F7" s="62">
        <v>6</v>
      </c>
      <c r="G7" s="62">
        <v>80</v>
      </c>
      <c r="H7" s="1">
        <v>1</v>
      </c>
      <c r="I7" s="50">
        <v>10.666666666666666</v>
      </c>
      <c r="J7" s="62">
        <v>4</v>
      </c>
      <c r="K7" s="62">
        <v>4</v>
      </c>
      <c r="L7" s="65"/>
      <c r="M7" s="65"/>
      <c r="N7" s="65"/>
    </row>
    <row r="8" spans="1:14" s="64" customFormat="1" ht="17.100000000000001" customHeight="1" x14ac:dyDescent="0.2">
      <c r="A8" s="62">
        <v>5</v>
      </c>
      <c r="B8" s="63" t="s">
        <v>163</v>
      </c>
      <c r="C8" s="62">
        <v>45</v>
      </c>
      <c r="D8" s="62" t="s">
        <v>229</v>
      </c>
      <c r="E8" s="12">
        <v>24</v>
      </c>
      <c r="F8" s="62">
        <v>4</v>
      </c>
      <c r="G8" s="62">
        <v>44</v>
      </c>
      <c r="H8" s="1">
        <v>0</v>
      </c>
      <c r="I8" s="50">
        <v>14.666666666666666</v>
      </c>
      <c r="J8" s="62">
        <v>5</v>
      </c>
      <c r="K8" s="62">
        <v>5</v>
      </c>
      <c r="L8" s="65"/>
      <c r="M8" s="65"/>
      <c r="N8" s="65"/>
    </row>
    <row r="9" spans="1:14" s="64" customFormat="1" ht="17.100000000000001" customHeight="1" x14ac:dyDescent="0.2">
      <c r="A9" s="62">
        <v>6</v>
      </c>
      <c r="B9" s="63" t="s">
        <v>160</v>
      </c>
      <c r="C9" s="62">
        <v>84</v>
      </c>
      <c r="D9" s="62" t="s">
        <v>229</v>
      </c>
      <c r="E9" s="12">
        <v>18</v>
      </c>
      <c r="F9" s="62">
        <v>5</v>
      </c>
      <c r="G9" s="62">
        <v>43</v>
      </c>
      <c r="H9" s="1">
        <v>0</v>
      </c>
      <c r="I9" s="50">
        <v>14.333333333333334</v>
      </c>
      <c r="J9" s="62">
        <v>6</v>
      </c>
      <c r="K9" s="62">
        <v>6</v>
      </c>
    </row>
    <row r="10" spans="1:14" ht="39.75" customHeight="1" x14ac:dyDescent="0.2">
      <c r="B10" s="60"/>
      <c r="C10" s="152"/>
      <c r="D10" s="153"/>
      <c r="E10" s="153"/>
      <c r="F10" s="153"/>
      <c r="G10" s="153"/>
      <c r="H10" s="153"/>
      <c r="I10" s="154"/>
      <c r="J10" s="153"/>
      <c r="K10" s="153"/>
    </row>
    <row r="11" spans="1:14" ht="71.25" customHeight="1" x14ac:dyDescent="0.2">
      <c r="A11" s="22"/>
      <c r="B11" s="192" t="s">
        <v>253</v>
      </c>
      <c r="C11" s="199"/>
      <c r="D11" s="199"/>
      <c r="E11" s="200"/>
      <c r="F11" s="214" t="s">
        <v>197</v>
      </c>
      <c r="G11" s="215"/>
      <c r="H11" s="215"/>
      <c r="I11" s="215"/>
      <c r="J11" s="215"/>
      <c r="K11" s="216"/>
    </row>
    <row r="12" spans="1:14" ht="15" customHeight="1" x14ac:dyDescent="0.2">
      <c r="A12" s="22"/>
      <c r="B12" s="185" t="s">
        <v>85</v>
      </c>
      <c r="C12" s="183" t="s">
        <v>84</v>
      </c>
      <c r="D12" s="183" t="s">
        <v>20</v>
      </c>
      <c r="E12" s="183" t="s">
        <v>2</v>
      </c>
      <c r="F12" s="183" t="s">
        <v>19</v>
      </c>
      <c r="G12" s="183" t="s">
        <v>88</v>
      </c>
      <c r="H12" s="41" t="s">
        <v>16</v>
      </c>
      <c r="I12" s="51"/>
      <c r="J12" s="183" t="s">
        <v>13</v>
      </c>
      <c r="K12" s="183" t="s">
        <v>14</v>
      </c>
    </row>
    <row r="13" spans="1:14" ht="15" x14ac:dyDescent="0.2">
      <c r="A13" s="22"/>
      <c r="B13" s="186"/>
      <c r="C13" s="187"/>
      <c r="D13" s="187"/>
      <c r="E13" s="187"/>
      <c r="F13" s="187"/>
      <c r="G13" s="187"/>
      <c r="H13" s="40" t="s">
        <v>86</v>
      </c>
      <c r="I13" s="52" t="s">
        <v>87</v>
      </c>
      <c r="J13" s="184"/>
      <c r="K13" s="184"/>
    </row>
    <row r="14" spans="1:14" ht="15" x14ac:dyDescent="0.2">
      <c r="A14" s="22"/>
      <c r="B14" s="63" t="s">
        <v>276</v>
      </c>
      <c r="C14" s="62">
        <v>36</v>
      </c>
      <c r="D14" s="62" t="s">
        <v>229</v>
      </c>
      <c r="E14" s="12">
        <v>25</v>
      </c>
      <c r="F14" s="62">
        <v>17</v>
      </c>
      <c r="G14" s="62">
        <v>184</v>
      </c>
      <c r="H14" s="1">
        <v>3</v>
      </c>
      <c r="I14" s="50">
        <v>13.333333333333334</v>
      </c>
      <c r="J14" s="62">
        <v>1</v>
      </c>
      <c r="K14" s="62">
        <v>1</v>
      </c>
    </row>
    <row r="15" spans="1:14" ht="15" x14ac:dyDescent="0.2">
      <c r="A15" s="22"/>
      <c r="B15" s="63" t="s">
        <v>102</v>
      </c>
      <c r="C15" s="62">
        <v>69</v>
      </c>
      <c r="D15" s="62" t="s">
        <v>229</v>
      </c>
      <c r="E15" s="12">
        <v>20</v>
      </c>
      <c r="F15" s="62">
        <v>13</v>
      </c>
      <c r="G15" s="62">
        <v>137</v>
      </c>
      <c r="H15" s="1">
        <v>2</v>
      </c>
      <c r="I15" s="50">
        <v>13.666666666666666</v>
      </c>
      <c r="J15" s="62">
        <v>2</v>
      </c>
      <c r="K15" s="62">
        <v>2</v>
      </c>
    </row>
    <row r="16" spans="1:14" ht="15" x14ac:dyDescent="0.2">
      <c r="A16" s="22"/>
      <c r="B16" s="63" t="s">
        <v>148</v>
      </c>
      <c r="C16" s="62">
        <v>76</v>
      </c>
      <c r="D16" s="62" t="s">
        <v>229</v>
      </c>
      <c r="E16" s="12">
        <v>23</v>
      </c>
      <c r="F16" s="62">
        <v>10</v>
      </c>
      <c r="G16" s="62">
        <v>94</v>
      </c>
      <c r="H16" s="1">
        <v>1</v>
      </c>
      <c r="I16" s="50">
        <v>15.333333333333334</v>
      </c>
      <c r="J16" s="62">
        <v>3</v>
      </c>
      <c r="K16" s="62">
        <v>3</v>
      </c>
    </row>
    <row r="17" spans="1:11" ht="15" x14ac:dyDescent="0.2">
      <c r="A17" s="22"/>
      <c r="B17" s="63" t="s">
        <v>185</v>
      </c>
      <c r="C17" s="62">
        <v>67</v>
      </c>
      <c r="D17" s="62" t="s">
        <v>229</v>
      </c>
      <c r="E17" s="12">
        <v>27</v>
      </c>
      <c r="F17" s="62">
        <v>6</v>
      </c>
      <c r="G17" s="62">
        <v>80</v>
      </c>
      <c r="H17" s="1">
        <v>1</v>
      </c>
      <c r="I17" s="50">
        <v>10.666666666666666</v>
      </c>
      <c r="J17" s="62">
        <v>4</v>
      </c>
      <c r="K17" s="62">
        <v>4</v>
      </c>
    </row>
    <row r="18" spans="1:11" ht="15" x14ac:dyDescent="0.2">
      <c r="A18" s="22"/>
      <c r="B18" s="63" t="s">
        <v>163</v>
      </c>
      <c r="C18" s="62">
        <v>45</v>
      </c>
      <c r="D18" s="62" t="s">
        <v>229</v>
      </c>
      <c r="E18" s="12">
        <v>24</v>
      </c>
      <c r="F18" s="62">
        <v>4</v>
      </c>
      <c r="G18" s="62">
        <v>44</v>
      </c>
      <c r="H18" s="1">
        <v>0</v>
      </c>
      <c r="I18" s="50">
        <v>14.666666666666666</v>
      </c>
      <c r="J18" s="62">
        <v>5</v>
      </c>
      <c r="K18" s="62">
        <v>5</v>
      </c>
    </row>
    <row r="19" spans="1:11" ht="15" x14ac:dyDescent="0.2">
      <c r="A19" s="22"/>
      <c r="B19" s="63" t="s">
        <v>160</v>
      </c>
      <c r="C19" s="62">
        <v>84</v>
      </c>
      <c r="D19" s="62" t="s">
        <v>229</v>
      </c>
      <c r="E19" s="12">
        <v>18</v>
      </c>
      <c r="F19" s="62">
        <v>5</v>
      </c>
      <c r="G19" s="62">
        <v>43</v>
      </c>
      <c r="H19" s="1">
        <v>0</v>
      </c>
      <c r="I19" s="50">
        <v>14.333333333333334</v>
      </c>
      <c r="J19" s="62">
        <v>6</v>
      </c>
      <c r="K19" s="62">
        <v>6</v>
      </c>
    </row>
  </sheetData>
  <mergeCells count="21">
    <mergeCell ref="B1:E1"/>
    <mergeCell ref="F1:K1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B11:E11"/>
    <mergeCell ref="F11:K11"/>
    <mergeCell ref="B12:B13"/>
    <mergeCell ref="C12:C13"/>
    <mergeCell ref="D12:D13"/>
    <mergeCell ref="E12:E13"/>
    <mergeCell ref="F12:F13"/>
    <mergeCell ref="G12:G13"/>
    <mergeCell ref="J12:J13"/>
    <mergeCell ref="K12:K13"/>
  </mergeCells>
  <printOptions horizontalCentered="1"/>
  <pageMargins left="0.25" right="0.26" top="0.55000000000000004" bottom="0.44" header="0.25" footer="0.44"/>
  <pageSetup paperSize="9" scale="91" orientation="portrait" horizontalDpi="300" verticalDpi="300" copies="1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8"/>
  <sheetViews>
    <sheetView topLeftCell="B1" workbookViewId="0">
      <selection activeCell="M11" sqref="M11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10.42578125" style="22" customWidth="1"/>
  </cols>
  <sheetData>
    <row r="1" spans="1:13" ht="93.75" customHeight="1" x14ac:dyDescent="0.2">
      <c r="A1" s="84"/>
      <c r="B1" s="192" t="s">
        <v>255</v>
      </c>
      <c r="C1" s="199"/>
      <c r="D1" s="199"/>
      <c r="E1" s="200"/>
      <c r="F1" s="214" t="s">
        <v>140</v>
      </c>
      <c r="G1" s="215"/>
      <c r="H1" s="215"/>
      <c r="I1" s="215"/>
      <c r="J1" s="216"/>
      <c r="K1" s="9"/>
      <c r="L1" s="9"/>
    </row>
    <row r="2" spans="1:13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9</v>
      </c>
    </row>
    <row r="3" spans="1:13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</row>
    <row r="4" spans="1:13" s="64" customFormat="1" ht="17.100000000000001" customHeight="1" x14ac:dyDescent="0.2">
      <c r="A4" s="62">
        <v>1</v>
      </c>
      <c r="B4" s="63" t="s">
        <v>179</v>
      </c>
      <c r="C4" s="62">
        <v>113</v>
      </c>
      <c r="D4" s="62" t="s">
        <v>229</v>
      </c>
      <c r="E4" s="12">
        <v>30</v>
      </c>
      <c r="F4" s="62">
        <v>15</v>
      </c>
      <c r="G4" s="62">
        <v>254</v>
      </c>
      <c r="H4" s="1">
        <v>5</v>
      </c>
      <c r="I4" s="50">
        <v>4.666666666666667</v>
      </c>
      <c r="J4" s="62">
        <v>1</v>
      </c>
    </row>
    <row r="5" spans="1:13" s="64" customFormat="1" ht="17.100000000000001" customHeight="1" x14ac:dyDescent="0.2">
      <c r="A5" s="62">
        <v>2</v>
      </c>
      <c r="B5" s="63" t="s">
        <v>218</v>
      </c>
      <c r="C5" s="62">
        <v>32</v>
      </c>
      <c r="D5" s="62" t="s">
        <v>228</v>
      </c>
      <c r="E5" s="12">
        <v>8</v>
      </c>
      <c r="F5" s="62">
        <v>7</v>
      </c>
      <c r="G5" s="62">
        <v>151</v>
      </c>
      <c r="H5" s="1">
        <v>3</v>
      </c>
      <c r="I5" s="50">
        <v>2.3333333333333335</v>
      </c>
      <c r="J5" s="62">
        <v>2</v>
      </c>
    </row>
    <row r="6" spans="1:13" s="64" customFormat="1" ht="17.100000000000001" customHeight="1" x14ac:dyDescent="0.2">
      <c r="A6" s="62">
        <v>3</v>
      </c>
      <c r="B6" s="63" t="s">
        <v>298</v>
      </c>
      <c r="C6" s="62">
        <v>30</v>
      </c>
      <c r="D6" s="62" t="s">
        <v>228</v>
      </c>
      <c r="E6" s="12">
        <v>11</v>
      </c>
      <c r="F6" s="62">
        <v>4</v>
      </c>
      <c r="G6" s="62">
        <v>118</v>
      </c>
      <c r="H6" s="1">
        <v>2</v>
      </c>
      <c r="I6" s="50">
        <v>7.333333333333333</v>
      </c>
      <c r="J6" s="62">
        <v>3</v>
      </c>
      <c r="K6" s="65"/>
      <c r="L6" s="65"/>
      <c r="M6" s="65"/>
    </row>
    <row r="7" spans="1:13" s="64" customFormat="1" ht="17.100000000000001" customHeight="1" x14ac:dyDescent="0.2">
      <c r="A7" s="62">
        <v>4</v>
      </c>
      <c r="B7" s="63" t="s">
        <v>188</v>
      </c>
      <c r="C7" s="62">
        <v>116</v>
      </c>
      <c r="D7" s="62" t="s">
        <v>228</v>
      </c>
      <c r="E7" s="12">
        <v>15</v>
      </c>
      <c r="F7" s="62">
        <v>3</v>
      </c>
      <c r="G7" s="62">
        <v>78</v>
      </c>
      <c r="H7" s="1">
        <v>1</v>
      </c>
      <c r="I7" s="50">
        <v>10</v>
      </c>
      <c r="J7" s="62">
        <v>4</v>
      </c>
      <c r="K7" s="65"/>
      <c r="L7" s="65"/>
      <c r="M7" s="65"/>
    </row>
    <row r="8" spans="1:13" s="64" customFormat="1" ht="17.100000000000001" customHeight="1" x14ac:dyDescent="0.2">
      <c r="A8" s="62">
        <v>5</v>
      </c>
      <c r="B8" s="63" t="s">
        <v>306</v>
      </c>
      <c r="C8" s="62">
        <v>71</v>
      </c>
      <c r="D8" s="62" t="s">
        <v>229</v>
      </c>
      <c r="E8" s="12">
        <v>17</v>
      </c>
      <c r="F8" s="62">
        <v>7</v>
      </c>
      <c r="G8" s="62">
        <v>77</v>
      </c>
      <c r="H8" s="1">
        <v>1</v>
      </c>
      <c r="I8" s="50">
        <v>9.6666666666666661</v>
      </c>
      <c r="J8" s="62">
        <v>5</v>
      </c>
      <c r="K8" s="65"/>
      <c r="L8" s="65"/>
      <c r="M8" s="65"/>
    </row>
  </sheetData>
  <mergeCells count="10">
    <mergeCell ref="J2:J3"/>
    <mergeCell ref="B1:E1"/>
    <mergeCell ref="F1:J1"/>
    <mergeCell ref="F2:F3"/>
    <mergeCell ref="G2:G3"/>
    <mergeCell ref="A2:A3"/>
    <mergeCell ref="B2:B3"/>
    <mergeCell ref="C2:C3"/>
    <mergeCell ref="D2:D3"/>
    <mergeCell ref="E2:E3"/>
  </mergeCells>
  <printOptions horizontalCentered="1"/>
  <pageMargins left="0.25" right="0.26" top="0.55000000000000004" bottom="0.44" header="0.25" footer="0.44"/>
  <pageSetup paperSize="9" orientation="portrait" horizontalDpi="300" verticalDpi="300" copies="1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8"/>
  <sheetViews>
    <sheetView topLeftCell="B1" workbookViewId="0">
      <selection activeCell="B1" sqref="B1:J8"/>
    </sheetView>
  </sheetViews>
  <sheetFormatPr defaultRowHeight="12.75" x14ac:dyDescent="0.2"/>
  <cols>
    <col min="1" max="1" width="11.28515625" hidden="1" customWidth="1"/>
    <col min="2" max="2" width="24.7109375" customWidth="1"/>
    <col min="3" max="3" width="9.28515625" style="42" customWidth="1"/>
    <col min="4" max="7" width="9.28515625" style="22" customWidth="1"/>
    <col min="8" max="8" width="8.5703125" style="22" bestFit="1" customWidth="1"/>
    <col min="9" max="9" width="8.85546875" style="53" customWidth="1"/>
    <col min="10" max="10" width="10.42578125" style="22" customWidth="1"/>
  </cols>
  <sheetData>
    <row r="1" spans="1:13" ht="93.75" customHeight="1" x14ac:dyDescent="0.2">
      <c r="A1" s="84"/>
      <c r="B1" s="192" t="s">
        <v>255</v>
      </c>
      <c r="C1" s="199"/>
      <c r="D1" s="199"/>
      <c r="E1" s="200"/>
      <c r="F1" s="214" t="s">
        <v>141</v>
      </c>
      <c r="G1" s="215"/>
      <c r="H1" s="215"/>
      <c r="I1" s="215"/>
      <c r="J1" s="216"/>
      <c r="K1" s="9"/>
      <c r="L1" s="9"/>
    </row>
    <row r="2" spans="1:13" s="38" customFormat="1" ht="22.5" customHeight="1" x14ac:dyDescent="0.2">
      <c r="A2" s="183" t="s">
        <v>124</v>
      </c>
      <c r="B2" s="185" t="s">
        <v>85</v>
      </c>
      <c r="C2" s="183" t="s">
        <v>84</v>
      </c>
      <c r="D2" s="183" t="s">
        <v>20</v>
      </c>
      <c r="E2" s="183" t="s">
        <v>2</v>
      </c>
      <c r="F2" s="183" t="s">
        <v>19</v>
      </c>
      <c r="G2" s="183" t="s">
        <v>88</v>
      </c>
      <c r="H2" s="41" t="s">
        <v>16</v>
      </c>
      <c r="I2" s="51"/>
      <c r="J2" s="183" t="s">
        <v>14</v>
      </c>
    </row>
    <row r="3" spans="1:13" s="38" customFormat="1" ht="15.75" customHeight="1" x14ac:dyDescent="0.2">
      <c r="A3" s="187"/>
      <c r="B3" s="186"/>
      <c r="C3" s="187"/>
      <c r="D3" s="187"/>
      <c r="E3" s="187"/>
      <c r="F3" s="187"/>
      <c r="G3" s="187"/>
      <c r="H3" s="40" t="s">
        <v>86</v>
      </c>
      <c r="I3" s="52" t="s">
        <v>87</v>
      </c>
      <c r="J3" s="184"/>
    </row>
    <row r="4" spans="1:13" s="64" customFormat="1" ht="17.100000000000001" customHeight="1" x14ac:dyDescent="0.2">
      <c r="A4" s="62">
        <v>1</v>
      </c>
      <c r="B4" s="63" t="s">
        <v>179</v>
      </c>
      <c r="C4" s="62">
        <v>113</v>
      </c>
      <c r="D4" s="62" t="s">
        <v>233</v>
      </c>
      <c r="E4" s="12">
        <v>90</v>
      </c>
      <c r="F4" s="62">
        <v>13</v>
      </c>
      <c r="G4" s="62">
        <v>214</v>
      </c>
      <c r="H4" s="1">
        <v>4</v>
      </c>
      <c r="I4" s="50">
        <v>7.333333333333333</v>
      </c>
      <c r="J4" s="62">
        <v>1</v>
      </c>
    </row>
    <row r="5" spans="1:13" s="64" customFormat="1" ht="17.100000000000001" customHeight="1" x14ac:dyDescent="0.2">
      <c r="A5" s="62">
        <v>2</v>
      </c>
      <c r="B5" s="63" t="s">
        <v>306</v>
      </c>
      <c r="C5" s="62">
        <v>71</v>
      </c>
      <c r="D5" s="62" t="s">
        <v>233</v>
      </c>
      <c r="E5" s="12">
        <v>80</v>
      </c>
      <c r="F5" s="62">
        <v>3</v>
      </c>
      <c r="G5" s="62">
        <v>152</v>
      </c>
      <c r="H5" s="1">
        <v>3</v>
      </c>
      <c r="I5" s="50">
        <v>2.6666666666666665</v>
      </c>
      <c r="J5" s="62">
        <v>2</v>
      </c>
    </row>
    <row r="6" spans="1:13" s="64" customFormat="1" ht="17.100000000000001" customHeight="1" x14ac:dyDescent="0.2">
      <c r="A6" s="62">
        <v>3</v>
      </c>
      <c r="B6" s="63" t="s">
        <v>298</v>
      </c>
      <c r="C6" s="62">
        <v>30</v>
      </c>
      <c r="D6" s="62" t="s">
        <v>232</v>
      </c>
      <c r="E6" s="12">
        <v>70</v>
      </c>
      <c r="F6" s="62">
        <v>3</v>
      </c>
      <c r="G6" s="62">
        <v>112</v>
      </c>
      <c r="H6" s="1">
        <v>2</v>
      </c>
      <c r="I6" s="50">
        <v>5.333333333333333</v>
      </c>
      <c r="J6" s="62">
        <v>3</v>
      </c>
      <c r="K6" s="65"/>
      <c r="L6" s="65"/>
      <c r="M6" s="65"/>
    </row>
    <row r="7" spans="1:13" s="64" customFormat="1" ht="17.100000000000001" customHeight="1" x14ac:dyDescent="0.2">
      <c r="A7" s="62">
        <v>4</v>
      </c>
      <c r="B7" s="63" t="s">
        <v>188</v>
      </c>
      <c r="C7" s="62">
        <v>116</v>
      </c>
      <c r="D7" s="62" t="s">
        <v>234</v>
      </c>
      <c r="E7" s="12">
        <v>104</v>
      </c>
      <c r="F7" s="62">
        <v>2</v>
      </c>
      <c r="G7" s="62">
        <v>68</v>
      </c>
      <c r="H7" s="1">
        <v>1</v>
      </c>
      <c r="I7" s="50">
        <v>6.666666666666667</v>
      </c>
      <c r="J7" s="62">
        <v>4</v>
      </c>
      <c r="K7" s="65"/>
      <c r="L7" s="65"/>
      <c r="M7" s="65"/>
    </row>
    <row r="8" spans="1:13" s="64" customFormat="1" ht="17.100000000000001" customHeight="1" x14ac:dyDescent="0.2">
      <c r="A8" s="62">
        <v>5</v>
      </c>
      <c r="B8" s="63" t="s">
        <v>218</v>
      </c>
      <c r="C8" s="62">
        <v>32</v>
      </c>
      <c r="D8" s="62" t="s">
        <v>235</v>
      </c>
      <c r="E8" s="12">
        <v>106</v>
      </c>
      <c r="F8" s="62">
        <v>1</v>
      </c>
      <c r="G8" s="62">
        <v>62</v>
      </c>
      <c r="H8" s="1">
        <v>1</v>
      </c>
      <c r="I8" s="50">
        <v>4.666666666666667</v>
      </c>
      <c r="J8" s="62">
        <v>5</v>
      </c>
      <c r="K8" s="65"/>
      <c r="L8" s="65"/>
      <c r="M8" s="65"/>
    </row>
  </sheetData>
  <mergeCells count="10">
    <mergeCell ref="J2:J3"/>
    <mergeCell ref="B1:E1"/>
    <mergeCell ref="F1:J1"/>
    <mergeCell ref="F2:F3"/>
    <mergeCell ref="G2:G3"/>
    <mergeCell ref="A2:A3"/>
    <mergeCell ref="B2:B3"/>
    <mergeCell ref="C2:C3"/>
    <mergeCell ref="D2:D3"/>
    <mergeCell ref="E2:E3"/>
  </mergeCells>
  <printOptions horizontalCentered="1"/>
  <pageMargins left="0.25" right="0.26" top="0.55000000000000004" bottom="0.44" header="0.25" footer="0.44"/>
  <pageSetup paperSize="9" orientation="portrait" horizontalDpi="300" verticalDpi="300" copies="1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52"/>
  <sheetViews>
    <sheetView workbookViewId="0">
      <selection sqref="A1:G52"/>
    </sheetView>
  </sheetViews>
  <sheetFormatPr defaultRowHeight="12.75" x14ac:dyDescent="0.2"/>
  <cols>
    <col min="1" max="1" width="30.85546875" customWidth="1"/>
    <col min="2" max="2" width="7" style="22" customWidth="1"/>
    <col min="3" max="3" width="9.28515625" style="22" customWidth="1"/>
    <col min="4" max="4" width="8.5703125" style="22" bestFit="1" customWidth="1"/>
    <col min="5" max="5" width="8.85546875" style="53" customWidth="1"/>
    <col min="6" max="6" width="18.5703125" style="53" customWidth="1"/>
    <col min="7" max="7" width="10.42578125" style="22" customWidth="1"/>
  </cols>
  <sheetData>
    <row r="1" spans="1:10" s="58" customFormat="1" ht="66" customHeight="1" x14ac:dyDescent="0.35">
      <c r="A1" s="224" t="s">
        <v>252</v>
      </c>
      <c r="B1" s="225"/>
      <c r="C1" s="214" t="s">
        <v>136</v>
      </c>
      <c r="D1" s="222"/>
      <c r="E1" s="222"/>
      <c r="F1" s="222"/>
      <c r="G1" s="223"/>
    </row>
    <row r="2" spans="1:10" s="38" customFormat="1" ht="22.5" customHeight="1" x14ac:dyDescent="0.2">
      <c r="A2" s="185" t="s">
        <v>85</v>
      </c>
      <c r="B2" s="183" t="s">
        <v>2</v>
      </c>
      <c r="C2" s="183" t="s">
        <v>88</v>
      </c>
      <c r="D2" s="41" t="s">
        <v>16</v>
      </c>
      <c r="E2" s="51"/>
      <c r="F2" s="183" t="s">
        <v>48</v>
      </c>
      <c r="G2" s="183" t="s">
        <v>9</v>
      </c>
    </row>
    <row r="3" spans="1:10" s="38" customFormat="1" ht="15.75" customHeight="1" x14ac:dyDescent="0.2">
      <c r="A3" s="186"/>
      <c r="B3" s="187"/>
      <c r="C3" s="187"/>
      <c r="D3" s="40" t="s">
        <v>86</v>
      </c>
      <c r="E3" s="52" t="s">
        <v>87</v>
      </c>
      <c r="F3" s="184"/>
      <c r="G3" s="184"/>
    </row>
    <row r="4" spans="1:10" s="64" customFormat="1" ht="17.100000000000001" customHeight="1" x14ac:dyDescent="0.2">
      <c r="A4" s="63" t="s">
        <v>180</v>
      </c>
      <c r="B4" s="12">
        <v>32</v>
      </c>
      <c r="C4" s="62">
        <v>335</v>
      </c>
      <c r="D4" s="1">
        <v>6</v>
      </c>
      <c r="E4" s="50">
        <v>15.666666666666666</v>
      </c>
      <c r="F4" s="62" t="s">
        <v>112</v>
      </c>
      <c r="G4" s="62">
        <v>1</v>
      </c>
    </row>
    <row r="5" spans="1:10" s="64" customFormat="1" ht="17.100000000000001" customHeight="1" x14ac:dyDescent="0.2">
      <c r="A5" s="63" t="s">
        <v>217</v>
      </c>
      <c r="B5" s="12">
        <v>9</v>
      </c>
      <c r="C5" s="62">
        <v>220</v>
      </c>
      <c r="D5" s="1">
        <v>4</v>
      </c>
      <c r="E5" s="50">
        <v>9.3333333333333339</v>
      </c>
      <c r="F5" s="62" t="s">
        <v>112</v>
      </c>
      <c r="G5" s="62">
        <v>2</v>
      </c>
    </row>
    <row r="6" spans="1:10" s="64" customFormat="1" ht="17.100000000000001" customHeight="1" x14ac:dyDescent="0.2">
      <c r="A6" s="63" t="s">
        <v>97</v>
      </c>
      <c r="B6" s="12">
        <v>94</v>
      </c>
      <c r="C6" s="62">
        <v>210</v>
      </c>
      <c r="D6" s="1">
        <v>4</v>
      </c>
      <c r="E6" s="50">
        <v>6</v>
      </c>
      <c r="F6" s="62" t="s">
        <v>112</v>
      </c>
      <c r="G6" s="62">
        <v>3</v>
      </c>
      <c r="H6" s="65"/>
      <c r="I6" s="65"/>
      <c r="J6" s="65"/>
    </row>
    <row r="7" spans="1:10" s="64" customFormat="1" ht="17.100000000000001" customHeight="1" x14ac:dyDescent="0.2">
      <c r="A7" s="63" t="s">
        <v>204</v>
      </c>
      <c r="B7" s="12">
        <v>117</v>
      </c>
      <c r="C7" s="62">
        <v>182</v>
      </c>
      <c r="D7" s="1">
        <v>3</v>
      </c>
      <c r="E7" s="50">
        <v>12.666666666666666</v>
      </c>
      <c r="F7" s="62" t="s">
        <v>112</v>
      </c>
      <c r="G7" s="62">
        <v>4</v>
      </c>
      <c r="H7" s="65"/>
      <c r="I7" s="65"/>
      <c r="J7" s="65"/>
    </row>
    <row r="8" spans="1:10" s="64" customFormat="1" ht="17.100000000000001" customHeight="1" x14ac:dyDescent="0.2">
      <c r="A8" s="63" t="s">
        <v>288</v>
      </c>
      <c r="B8" s="12">
        <v>44</v>
      </c>
      <c r="C8" s="62">
        <v>174</v>
      </c>
      <c r="D8" s="1">
        <v>3</v>
      </c>
      <c r="E8" s="50">
        <v>10</v>
      </c>
      <c r="F8" s="62" t="s">
        <v>112</v>
      </c>
      <c r="G8" s="62">
        <v>5</v>
      </c>
      <c r="H8" s="65"/>
      <c r="I8" s="65"/>
      <c r="J8" s="65"/>
    </row>
    <row r="9" spans="1:10" s="64" customFormat="1" ht="17.100000000000001" customHeight="1" x14ac:dyDescent="0.2">
      <c r="A9" s="63" t="s">
        <v>98</v>
      </c>
      <c r="B9" s="12">
        <v>43</v>
      </c>
      <c r="C9" s="62">
        <v>150</v>
      </c>
      <c r="D9" s="1">
        <v>3</v>
      </c>
      <c r="E9" s="50">
        <v>2</v>
      </c>
      <c r="F9" s="62" t="s">
        <v>112</v>
      </c>
      <c r="G9" s="62">
        <v>6</v>
      </c>
    </row>
    <row r="10" spans="1:10" s="64" customFormat="1" ht="17.100000000000001" customHeight="1" x14ac:dyDescent="0.2">
      <c r="A10" s="63" t="s">
        <v>287</v>
      </c>
      <c r="B10" s="12">
        <v>64</v>
      </c>
      <c r="C10" s="62">
        <v>92</v>
      </c>
      <c r="D10" s="1">
        <v>1</v>
      </c>
      <c r="E10" s="50">
        <v>14.666666666666666</v>
      </c>
      <c r="F10" s="62" t="s">
        <v>112</v>
      </c>
      <c r="G10" s="62">
        <v>7</v>
      </c>
    </row>
    <row r="11" spans="1:10" s="64" customFormat="1" ht="17.100000000000001" customHeight="1" x14ac:dyDescent="0.2">
      <c r="A11" s="63" t="s">
        <v>164</v>
      </c>
      <c r="B11" s="12">
        <v>96</v>
      </c>
      <c r="C11" s="62">
        <v>92</v>
      </c>
      <c r="D11" s="1">
        <v>1</v>
      </c>
      <c r="E11" s="50">
        <v>14.666666666666666</v>
      </c>
      <c r="F11" s="62" t="s">
        <v>112</v>
      </c>
      <c r="G11" s="62">
        <v>7</v>
      </c>
    </row>
    <row r="12" spans="1:10" s="64" customFormat="1" ht="17.100000000000001" customHeight="1" x14ac:dyDescent="0.2">
      <c r="A12" s="63" t="s">
        <v>201</v>
      </c>
      <c r="B12" s="12">
        <v>75</v>
      </c>
      <c r="C12" s="62">
        <v>86</v>
      </c>
      <c r="D12" s="1">
        <v>1</v>
      </c>
      <c r="E12" s="50">
        <v>12.666666666666666</v>
      </c>
      <c r="F12" s="62" t="s">
        <v>112</v>
      </c>
      <c r="G12" s="62">
        <v>9</v>
      </c>
    </row>
    <row r="13" spans="1:10" s="64" customFormat="1" ht="17.100000000000001" customHeight="1" x14ac:dyDescent="0.2">
      <c r="A13" s="63" t="s">
        <v>289</v>
      </c>
      <c r="B13" s="12">
        <v>3</v>
      </c>
      <c r="C13" s="62">
        <v>55</v>
      </c>
      <c r="D13" s="1">
        <v>1</v>
      </c>
      <c r="E13" s="50">
        <v>2.3333333333333335</v>
      </c>
      <c r="F13" s="62" t="s">
        <v>112</v>
      </c>
      <c r="G13" s="62">
        <v>10</v>
      </c>
    </row>
    <row r="14" spans="1:10" s="64" customFormat="1" ht="17.100000000000001" customHeight="1" x14ac:dyDescent="0.2">
      <c r="A14" s="63" t="s">
        <v>151</v>
      </c>
      <c r="B14" s="12">
        <v>20</v>
      </c>
      <c r="C14" s="62">
        <v>55</v>
      </c>
      <c r="D14" s="1">
        <v>1</v>
      </c>
      <c r="E14" s="50">
        <v>2.3333333333333335</v>
      </c>
      <c r="F14" s="62" t="s">
        <v>112</v>
      </c>
      <c r="G14" s="62">
        <v>10</v>
      </c>
      <c r="H14" s="65"/>
      <c r="I14" s="65"/>
      <c r="J14" s="65"/>
    </row>
    <row r="15" spans="1:10" s="64" customFormat="1" ht="17.100000000000001" customHeight="1" x14ac:dyDescent="0.2">
      <c r="A15" s="63" t="s">
        <v>179</v>
      </c>
      <c r="B15" s="12">
        <v>30</v>
      </c>
      <c r="C15" s="62">
        <v>51</v>
      </c>
      <c r="D15" s="1">
        <v>1</v>
      </c>
      <c r="E15" s="50">
        <v>1</v>
      </c>
      <c r="F15" s="62" t="s">
        <v>112</v>
      </c>
      <c r="G15" s="62">
        <v>12</v>
      </c>
    </row>
    <row r="16" spans="1:10" s="64" customFormat="1" ht="17.100000000000001" customHeight="1" x14ac:dyDescent="0.2">
      <c r="A16" s="63" t="s">
        <v>271</v>
      </c>
      <c r="B16" s="12">
        <v>10</v>
      </c>
      <c r="C16" s="62">
        <v>47</v>
      </c>
      <c r="D16" s="1">
        <v>0</v>
      </c>
      <c r="E16" s="50">
        <v>15.666666666666666</v>
      </c>
      <c r="F16" s="62" t="s">
        <v>112</v>
      </c>
      <c r="G16" s="62">
        <v>13</v>
      </c>
      <c r="H16" s="65"/>
      <c r="I16" s="65"/>
      <c r="J16" s="65"/>
    </row>
    <row r="17" spans="1:10" s="64" customFormat="1" ht="17.100000000000001" customHeight="1" x14ac:dyDescent="0.2">
      <c r="A17" s="63" t="s">
        <v>312</v>
      </c>
      <c r="B17" s="12">
        <v>67</v>
      </c>
      <c r="C17" s="62">
        <v>47</v>
      </c>
      <c r="D17" s="1">
        <v>0</v>
      </c>
      <c r="E17" s="50">
        <v>15.666666666666666</v>
      </c>
      <c r="F17" s="62" t="s">
        <v>112</v>
      </c>
      <c r="G17" s="62">
        <v>13</v>
      </c>
    </row>
    <row r="18" spans="1:10" s="64" customFormat="1" ht="17.100000000000001" customHeight="1" x14ac:dyDescent="0.2">
      <c r="A18" s="63" t="s">
        <v>105</v>
      </c>
      <c r="B18" s="12">
        <v>25</v>
      </c>
      <c r="C18" s="62">
        <v>43</v>
      </c>
      <c r="D18" s="1">
        <v>0</v>
      </c>
      <c r="E18" s="50">
        <v>14.333333333333334</v>
      </c>
      <c r="F18" s="62" t="s">
        <v>112</v>
      </c>
      <c r="G18" s="62">
        <v>15</v>
      </c>
    </row>
    <row r="19" spans="1:10" s="64" customFormat="1" ht="17.100000000000001" customHeight="1" x14ac:dyDescent="0.2">
      <c r="A19" s="63" t="s">
        <v>296</v>
      </c>
      <c r="B19" s="12">
        <v>89</v>
      </c>
      <c r="C19" s="62">
        <v>43</v>
      </c>
      <c r="D19" s="1">
        <v>0</v>
      </c>
      <c r="E19" s="50">
        <v>14.333333333333334</v>
      </c>
      <c r="F19" s="62" t="s">
        <v>112</v>
      </c>
      <c r="G19" s="62">
        <v>15</v>
      </c>
    </row>
    <row r="20" spans="1:10" s="64" customFormat="1" ht="17.100000000000001" customHeight="1" x14ac:dyDescent="0.2">
      <c r="A20" s="63" t="s">
        <v>187</v>
      </c>
      <c r="B20" s="12">
        <v>14</v>
      </c>
      <c r="C20" s="62">
        <v>40</v>
      </c>
      <c r="D20" s="1">
        <v>0</v>
      </c>
      <c r="E20" s="50">
        <v>13.333333333333334</v>
      </c>
      <c r="F20" s="62" t="s">
        <v>112</v>
      </c>
      <c r="G20" s="62">
        <v>17</v>
      </c>
    </row>
    <row r="21" spans="1:10" s="64" customFormat="1" ht="17.100000000000001" customHeight="1" x14ac:dyDescent="0.2">
      <c r="A21" s="63" t="s">
        <v>177</v>
      </c>
      <c r="B21" s="12">
        <v>42</v>
      </c>
      <c r="C21" s="62">
        <v>40</v>
      </c>
      <c r="D21" s="1">
        <v>0</v>
      </c>
      <c r="E21" s="50">
        <v>13.333333333333334</v>
      </c>
      <c r="F21" s="62" t="s">
        <v>112</v>
      </c>
      <c r="G21" s="62">
        <v>17</v>
      </c>
    </row>
    <row r="22" spans="1:10" s="64" customFormat="1" ht="17.100000000000001" customHeight="1" x14ac:dyDescent="0.2">
      <c r="A22" s="63" t="s">
        <v>305</v>
      </c>
      <c r="B22" s="12">
        <v>18</v>
      </c>
      <c r="C22" s="62">
        <v>37</v>
      </c>
      <c r="D22" s="1">
        <v>0</v>
      </c>
      <c r="E22" s="50">
        <v>12.333333333333334</v>
      </c>
      <c r="F22" s="62" t="s">
        <v>112</v>
      </c>
      <c r="G22" s="62">
        <v>19</v>
      </c>
      <c r="H22" s="65"/>
      <c r="I22" s="65"/>
      <c r="J22" s="65"/>
    </row>
    <row r="23" spans="1:10" s="64" customFormat="1" ht="17.100000000000001" customHeight="1" x14ac:dyDescent="0.2">
      <c r="A23" s="63" t="s">
        <v>281</v>
      </c>
      <c r="B23" s="12">
        <v>40</v>
      </c>
      <c r="C23" s="62">
        <v>37</v>
      </c>
      <c r="D23" s="1">
        <v>0</v>
      </c>
      <c r="E23" s="50">
        <v>12.333333333333334</v>
      </c>
      <c r="F23" s="62" t="s">
        <v>112</v>
      </c>
      <c r="G23" s="62">
        <v>19</v>
      </c>
    </row>
    <row r="24" spans="1:10" s="64" customFormat="1" ht="17.100000000000001" customHeight="1" x14ac:dyDescent="0.2">
      <c r="A24" s="63" t="s">
        <v>214</v>
      </c>
      <c r="B24" s="12">
        <v>41</v>
      </c>
      <c r="C24" s="62">
        <v>37</v>
      </c>
      <c r="D24" s="1">
        <v>0</v>
      </c>
      <c r="E24" s="50">
        <v>12.333333333333334</v>
      </c>
      <c r="F24" s="62" t="s">
        <v>112</v>
      </c>
      <c r="G24" s="62">
        <v>19</v>
      </c>
    </row>
    <row r="25" spans="1:10" s="65" customFormat="1" ht="17.100000000000001" customHeight="1" x14ac:dyDescent="0.2">
      <c r="A25" s="63" t="s">
        <v>107</v>
      </c>
      <c r="B25" s="12">
        <v>69</v>
      </c>
      <c r="C25" s="62">
        <v>37</v>
      </c>
      <c r="D25" s="1">
        <v>0</v>
      </c>
      <c r="E25" s="50">
        <v>12.333333333333334</v>
      </c>
      <c r="F25" s="62" t="s">
        <v>112</v>
      </c>
      <c r="G25" s="62">
        <v>19</v>
      </c>
      <c r="H25" s="64"/>
      <c r="I25" s="64"/>
      <c r="J25" s="64"/>
    </row>
    <row r="26" spans="1:10" s="64" customFormat="1" ht="17.100000000000001" customHeight="1" x14ac:dyDescent="0.2">
      <c r="A26" s="63" t="s">
        <v>303</v>
      </c>
      <c r="B26" s="12">
        <v>80</v>
      </c>
      <c r="C26" s="62">
        <v>37</v>
      </c>
      <c r="D26" s="1">
        <v>0</v>
      </c>
      <c r="E26" s="50">
        <v>12.333333333333334</v>
      </c>
      <c r="F26" s="62" t="s">
        <v>112</v>
      </c>
      <c r="G26" s="62">
        <v>19</v>
      </c>
      <c r="H26" s="65"/>
      <c r="I26" s="65"/>
      <c r="J26" s="65"/>
    </row>
    <row r="27" spans="1:10" s="64" customFormat="1" ht="17.100000000000001" customHeight="1" x14ac:dyDescent="0.2">
      <c r="A27" s="63" t="s">
        <v>273</v>
      </c>
      <c r="B27" s="12">
        <v>88</v>
      </c>
      <c r="C27" s="62">
        <v>37</v>
      </c>
      <c r="D27" s="1">
        <v>0</v>
      </c>
      <c r="E27" s="50">
        <v>12.333333333333334</v>
      </c>
      <c r="F27" s="62" t="s">
        <v>112</v>
      </c>
      <c r="G27" s="62">
        <v>19</v>
      </c>
    </row>
    <row r="28" spans="1:10" s="64" customFormat="1" ht="17.100000000000001" customHeight="1" x14ac:dyDescent="0.2">
      <c r="A28" s="63" t="s">
        <v>154</v>
      </c>
      <c r="B28" s="12">
        <v>92</v>
      </c>
      <c r="C28" s="62">
        <v>37</v>
      </c>
      <c r="D28" s="1">
        <v>0</v>
      </c>
      <c r="E28" s="50">
        <v>12.333333333333334</v>
      </c>
      <c r="F28" s="62" t="s">
        <v>112</v>
      </c>
      <c r="G28" s="62">
        <v>19</v>
      </c>
    </row>
    <row r="29" spans="1:10" s="64" customFormat="1" ht="17.100000000000001" customHeight="1" x14ac:dyDescent="0.2">
      <c r="A29" s="63" t="s">
        <v>149</v>
      </c>
      <c r="B29" s="12">
        <v>120</v>
      </c>
      <c r="C29" s="62">
        <v>37</v>
      </c>
      <c r="D29" s="1">
        <v>0</v>
      </c>
      <c r="E29" s="50">
        <v>12.333333333333334</v>
      </c>
      <c r="F29" s="62" t="s">
        <v>112</v>
      </c>
      <c r="G29" s="62">
        <v>19</v>
      </c>
      <c r="H29" s="65"/>
      <c r="I29" s="65"/>
      <c r="J29" s="65"/>
    </row>
    <row r="30" spans="1:10" s="64" customFormat="1" ht="17.100000000000001" customHeight="1" x14ac:dyDescent="0.2">
      <c r="A30" s="63" t="s">
        <v>184</v>
      </c>
      <c r="B30" s="12">
        <v>7</v>
      </c>
      <c r="C30" s="62">
        <v>34</v>
      </c>
      <c r="D30" s="1">
        <v>0</v>
      </c>
      <c r="E30" s="50">
        <v>11.333333333333334</v>
      </c>
      <c r="F30" s="62" t="s">
        <v>112</v>
      </c>
      <c r="G30" s="62">
        <v>27</v>
      </c>
      <c r="H30" s="65"/>
      <c r="I30" s="65"/>
      <c r="J30" s="65"/>
    </row>
    <row r="31" spans="1:10" s="64" customFormat="1" ht="17.100000000000001" customHeight="1" x14ac:dyDescent="0.2">
      <c r="A31" s="63" t="s">
        <v>104</v>
      </c>
      <c r="B31" s="12">
        <v>13</v>
      </c>
      <c r="C31" s="62">
        <v>34</v>
      </c>
      <c r="D31" s="1">
        <v>0</v>
      </c>
      <c r="E31" s="50">
        <v>11.333333333333334</v>
      </c>
      <c r="F31" s="62" t="s">
        <v>112</v>
      </c>
      <c r="G31" s="62">
        <v>27</v>
      </c>
    </row>
    <row r="32" spans="1:10" s="64" customFormat="1" ht="17.100000000000001" customHeight="1" x14ac:dyDescent="0.2">
      <c r="A32" s="63" t="s">
        <v>277</v>
      </c>
      <c r="B32" s="12">
        <v>34</v>
      </c>
      <c r="C32" s="62">
        <v>34</v>
      </c>
      <c r="D32" s="1">
        <v>0</v>
      </c>
      <c r="E32" s="50">
        <v>11.333333333333334</v>
      </c>
      <c r="F32" s="62" t="s">
        <v>112</v>
      </c>
      <c r="G32" s="62">
        <v>27</v>
      </c>
    </row>
    <row r="33" spans="1:10" s="64" customFormat="1" ht="17.100000000000001" customHeight="1" x14ac:dyDescent="0.2">
      <c r="A33" s="63" t="s">
        <v>285</v>
      </c>
      <c r="B33" s="12">
        <v>66</v>
      </c>
      <c r="C33" s="62">
        <v>34</v>
      </c>
      <c r="D33" s="1">
        <v>0</v>
      </c>
      <c r="E33" s="50">
        <v>11.333333333333334</v>
      </c>
      <c r="F33" s="62" t="s">
        <v>112</v>
      </c>
      <c r="G33" s="62">
        <v>27</v>
      </c>
      <c r="H33" s="65"/>
      <c r="I33" s="65"/>
      <c r="J33" s="65"/>
    </row>
    <row r="34" spans="1:10" s="65" customFormat="1" ht="17.100000000000001" customHeight="1" x14ac:dyDescent="0.2">
      <c r="A34" s="63" t="s">
        <v>283</v>
      </c>
      <c r="B34" s="12">
        <v>72</v>
      </c>
      <c r="C34" s="62">
        <v>34</v>
      </c>
      <c r="D34" s="1">
        <v>0</v>
      </c>
      <c r="E34" s="50">
        <v>11.333333333333334</v>
      </c>
      <c r="F34" s="62" t="s">
        <v>112</v>
      </c>
      <c r="G34" s="62">
        <v>27</v>
      </c>
      <c r="H34" s="64"/>
      <c r="I34" s="64"/>
      <c r="J34" s="64"/>
    </row>
    <row r="35" spans="1:10" s="64" customFormat="1" ht="17.100000000000001" customHeight="1" x14ac:dyDescent="0.2">
      <c r="A35" s="63" t="s">
        <v>96</v>
      </c>
      <c r="B35" s="12">
        <v>1</v>
      </c>
      <c r="C35" s="62">
        <v>32</v>
      </c>
      <c r="D35" s="1">
        <v>0</v>
      </c>
      <c r="E35" s="50">
        <v>10.666666666666666</v>
      </c>
      <c r="F35" s="62" t="s">
        <v>112</v>
      </c>
      <c r="G35" s="62">
        <v>32</v>
      </c>
    </row>
    <row r="36" spans="1:10" s="64" customFormat="1" ht="17.100000000000001" customHeight="1" x14ac:dyDescent="0.2">
      <c r="A36" s="63" t="s">
        <v>183</v>
      </c>
      <c r="B36" s="12">
        <v>27</v>
      </c>
      <c r="C36" s="62">
        <v>32</v>
      </c>
      <c r="D36" s="1">
        <v>0</v>
      </c>
      <c r="E36" s="50">
        <v>10.666666666666666</v>
      </c>
      <c r="F36" s="62" t="s">
        <v>112</v>
      </c>
      <c r="G36" s="62">
        <v>32</v>
      </c>
    </row>
    <row r="37" spans="1:10" s="64" customFormat="1" ht="17.100000000000001" customHeight="1" x14ac:dyDescent="0.2">
      <c r="A37" s="63" t="s">
        <v>297</v>
      </c>
      <c r="B37" s="12">
        <v>2</v>
      </c>
      <c r="C37" s="62">
        <v>31</v>
      </c>
      <c r="D37" s="1">
        <v>0</v>
      </c>
      <c r="E37" s="50">
        <v>10.333333333333334</v>
      </c>
      <c r="F37" s="62" t="s">
        <v>112</v>
      </c>
      <c r="G37" s="62">
        <v>34</v>
      </c>
      <c r="H37" s="65"/>
      <c r="I37" s="65"/>
      <c r="J37" s="65"/>
    </row>
    <row r="38" spans="1:10" s="64" customFormat="1" ht="17.100000000000001" customHeight="1" x14ac:dyDescent="0.2">
      <c r="A38" s="63" t="s">
        <v>236</v>
      </c>
      <c r="B38" s="12">
        <v>12</v>
      </c>
      <c r="C38" s="62">
        <v>31</v>
      </c>
      <c r="D38" s="1">
        <v>0</v>
      </c>
      <c r="E38" s="50">
        <v>10.333333333333334</v>
      </c>
      <c r="F38" s="62" t="s">
        <v>112</v>
      </c>
      <c r="G38" s="62">
        <v>34</v>
      </c>
    </row>
    <row r="39" spans="1:10" s="65" customFormat="1" ht="17.100000000000001" customHeight="1" x14ac:dyDescent="0.2">
      <c r="A39" s="63" t="s">
        <v>300</v>
      </c>
      <c r="B39" s="12">
        <v>23</v>
      </c>
      <c r="C39" s="62">
        <v>31</v>
      </c>
      <c r="D39" s="1">
        <v>0</v>
      </c>
      <c r="E39" s="50">
        <v>10.333333333333334</v>
      </c>
      <c r="F39" s="62" t="s">
        <v>112</v>
      </c>
      <c r="G39" s="62">
        <v>34</v>
      </c>
      <c r="H39" s="64"/>
      <c r="I39" s="64"/>
      <c r="J39" s="64"/>
    </row>
    <row r="40" spans="1:10" s="64" customFormat="1" ht="17.100000000000001" customHeight="1" x14ac:dyDescent="0.2">
      <c r="A40" s="63" t="s">
        <v>295</v>
      </c>
      <c r="B40" s="12">
        <v>56</v>
      </c>
      <c r="C40" s="62">
        <v>31</v>
      </c>
      <c r="D40" s="1">
        <v>0</v>
      </c>
      <c r="E40" s="50">
        <v>10.333333333333334</v>
      </c>
      <c r="F40" s="62" t="s">
        <v>112</v>
      </c>
      <c r="G40" s="62">
        <v>34</v>
      </c>
    </row>
    <row r="41" spans="1:10" s="64" customFormat="1" ht="17.100000000000001" customHeight="1" x14ac:dyDescent="0.2">
      <c r="A41" s="63" t="s">
        <v>155</v>
      </c>
      <c r="B41" s="12">
        <v>74</v>
      </c>
      <c r="C41" s="62">
        <v>31</v>
      </c>
      <c r="D41" s="1">
        <v>0</v>
      </c>
      <c r="E41" s="50">
        <v>10.333333333333334</v>
      </c>
      <c r="F41" s="62" t="s">
        <v>112</v>
      </c>
      <c r="G41" s="62">
        <v>34</v>
      </c>
    </row>
    <row r="42" spans="1:10" s="64" customFormat="1" ht="17.100000000000001" customHeight="1" x14ac:dyDescent="0.2">
      <c r="A42" s="63" t="s">
        <v>280</v>
      </c>
      <c r="B42" s="12">
        <v>77</v>
      </c>
      <c r="C42" s="62">
        <v>31</v>
      </c>
      <c r="D42" s="1">
        <v>0</v>
      </c>
      <c r="E42" s="50">
        <v>10.333333333333334</v>
      </c>
      <c r="F42" s="62" t="s">
        <v>112</v>
      </c>
      <c r="G42" s="62">
        <v>34</v>
      </c>
    </row>
    <row r="43" spans="1:10" s="64" customFormat="1" ht="17.100000000000001" customHeight="1" x14ac:dyDescent="0.2">
      <c r="A43" s="63" t="s">
        <v>276</v>
      </c>
      <c r="B43" s="12">
        <v>97</v>
      </c>
      <c r="C43" s="62">
        <v>31</v>
      </c>
      <c r="D43" s="1">
        <v>0</v>
      </c>
      <c r="E43" s="50">
        <v>10.333333333333334</v>
      </c>
      <c r="F43" s="62" t="s">
        <v>112</v>
      </c>
      <c r="G43" s="62">
        <v>34</v>
      </c>
    </row>
    <row r="44" spans="1:10" s="65" customFormat="1" ht="17.100000000000001" customHeight="1" x14ac:dyDescent="0.2">
      <c r="A44" s="63" t="s">
        <v>237</v>
      </c>
      <c r="B44" s="12">
        <v>108</v>
      </c>
      <c r="C44" s="62">
        <v>31</v>
      </c>
      <c r="D44" s="1">
        <v>0</v>
      </c>
      <c r="E44" s="50">
        <v>10.333333333333334</v>
      </c>
      <c r="F44" s="62" t="s">
        <v>112</v>
      </c>
      <c r="G44" s="62">
        <v>34</v>
      </c>
      <c r="H44" s="64"/>
      <c r="I44" s="64"/>
      <c r="J44" s="64"/>
    </row>
    <row r="45" spans="1:10" s="64" customFormat="1" ht="17.100000000000001" customHeight="1" x14ac:dyDescent="0.2">
      <c r="A45" s="63" t="s">
        <v>294</v>
      </c>
      <c r="B45" s="12">
        <v>16</v>
      </c>
      <c r="C45" s="62">
        <v>30</v>
      </c>
      <c r="D45" s="1">
        <v>0</v>
      </c>
      <c r="E45" s="50">
        <v>10</v>
      </c>
      <c r="F45" s="62" t="s">
        <v>112</v>
      </c>
      <c r="G45" s="62">
        <v>42</v>
      </c>
    </row>
    <row r="46" spans="1:10" s="64" customFormat="1" ht="17.100000000000001" customHeight="1" x14ac:dyDescent="0.2">
      <c r="A46" s="63" t="s">
        <v>218</v>
      </c>
      <c r="B46" s="12">
        <v>8</v>
      </c>
      <c r="C46" s="62">
        <v>28</v>
      </c>
      <c r="D46" s="1">
        <v>0</v>
      </c>
      <c r="E46" s="50">
        <v>9.3333333333333339</v>
      </c>
      <c r="F46" s="62" t="s">
        <v>112</v>
      </c>
      <c r="G46" s="62">
        <v>43</v>
      </c>
    </row>
    <row r="47" spans="1:10" s="65" customFormat="1" ht="17.100000000000001" customHeight="1" x14ac:dyDescent="0.2">
      <c r="A47" s="63" t="s">
        <v>190</v>
      </c>
      <c r="B47" s="12">
        <v>22</v>
      </c>
      <c r="C47" s="62">
        <v>28</v>
      </c>
      <c r="D47" s="1">
        <v>0</v>
      </c>
      <c r="E47" s="50">
        <v>9.3333333333333339</v>
      </c>
      <c r="F47" s="62" t="s">
        <v>112</v>
      </c>
      <c r="G47" s="62">
        <v>43</v>
      </c>
    </row>
    <row r="48" spans="1:10" s="64" customFormat="1" ht="17.100000000000001" customHeight="1" x14ac:dyDescent="0.2">
      <c r="A48" s="63" t="s">
        <v>279</v>
      </c>
      <c r="B48" s="12">
        <v>28</v>
      </c>
      <c r="C48" s="62">
        <v>28</v>
      </c>
      <c r="D48" s="1">
        <v>0</v>
      </c>
      <c r="E48" s="50">
        <v>9.3333333333333339</v>
      </c>
      <c r="F48" s="62" t="s">
        <v>112</v>
      </c>
      <c r="G48" s="62">
        <v>43</v>
      </c>
    </row>
    <row r="49" spans="1:7" s="64" customFormat="1" ht="17.100000000000001" customHeight="1" x14ac:dyDescent="0.2">
      <c r="A49" s="63" t="s">
        <v>215</v>
      </c>
      <c r="B49" s="12">
        <v>37</v>
      </c>
      <c r="C49" s="62">
        <v>28</v>
      </c>
      <c r="D49" s="1">
        <v>0</v>
      </c>
      <c r="E49" s="50">
        <v>9.3333333333333339</v>
      </c>
      <c r="F49" s="62" t="s">
        <v>112</v>
      </c>
      <c r="G49" s="62">
        <v>43</v>
      </c>
    </row>
    <row r="50" spans="1:7" s="65" customFormat="1" ht="17.100000000000001" customHeight="1" x14ac:dyDescent="0.2">
      <c r="A50" s="63" t="s">
        <v>167</v>
      </c>
      <c r="B50" s="12">
        <v>33</v>
      </c>
      <c r="C50" s="62">
        <v>25</v>
      </c>
      <c r="D50" s="1">
        <v>0</v>
      </c>
      <c r="E50" s="50">
        <v>8.3333333333333339</v>
      </c>
      <c r="F50" s="62" t="s">
        <v>112</v>
      </c>
      <c r="G50" s="62">
        <v>47</v>
      </c>
    </row>
    <row r="51" spans="1:7" s="64" customFormat="1" ht="17.100000000000001" customHeight="1" x14ac:dyDescent="0.2">
      <c r="A51" s="63" t="s">
        <v>189</v>
      </c>
      <c r="B51" s="12">
        <v>39</v>
      </c>
      <c r="C51" s="62">
        <v>20</v>
      </c>
      <c r="D51" s="1">
        <v>0</v>
      </c>
      <c r="E51" s="50">
        <v>6.666666666666667</v>
      </c>
      <c r="F51" s="62" t="s">
        <v>112</v>
      </c>
      <c r="G51" s="62">
        <v>48</v>
      </c>
    </row>
    <row r="52" spans="1:7" s="64" customFormat="1" ht="17.100000000000001" customHeight="1" x14ac:dyDescent="0.2">
      <c r="A52" s="63" t="s">
        <v>206</v>
      </c>
      <c r="B52" s="12">
        <v>51</v>
      </c>
      <c r="C52" s="62">
        <v>11</v>
      </c>
      <c r="D52" s="1">
        <v>0</v>
      </c>
      <c r="E52" s="50">
        <v>3.6666666666666665</v>
      </c>
      <c r="F52" s="62" t="s">
        <v>112</v>
      </c>
      <c r="G52" s="62">
        <v>49</v>
      </c>
    </row>
  </sheetData>
  <mergeCells count="7">
    <mergeCell ref="C1:G1"/>
    <mergeCell ref="A1:B1"/>
    <mergeCell ref="A2:A3"/>
    <mergeCell ref="C2:C3"/>
    <mergeCell ref="B2:B3"/>
    <mergeCell ref="F2:F3"/>
    <mergeCell ref="G2:G3"/>
  </mergeCells>
  <phoneticPr fontId="0" type="noConversion"/>
  <printOptions horizontalCentered="1"/>
  <pageMargins left="0.47244094488188981" right="0.23622047244094491" top="0.59055118110236227" bottom="0.59055118110236227" header="0.43307086614173229" footer="0.27559055118110237"/>
  <pageSetup paperSize="9" scale="80" orientation="portrait" horizontalDpi="300" verticalDpi="300" copies="1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L322"/>
  <sheetViews>
    <sheetView zoomScale="75" zoomScaleNormal="75" workbookViewId="0">
      <selection activeCell="B15" sqref="B15"/>
    </sheetView>
  </sheetViews>
  <sheetFormatPr defaultRowHeight="12.75" x14ac:dyDescent="0.2"/>
  <cols>
    <col min="1" max="1" width="6.28515625" style="99" customWidth="1"/>
    <col min="2" max="2" width="30.7109375" style="106" customWidth="1"/>
    <col min="3" max="3" width="7.7109375" style="99" customWidth="1"/>
    <col min="4" max="4" width="30.7109375" style="106" customWidth="1"/>
    <col min="5" max="5" width="6.85546875" style="99" bestFit="1" customWidth="1"/>
    <col min="6" max="6" width="30.7109375" style="106" customWidth="1"/>
    <col min="7" max="7" width="8.5703125" style="99" customWidth="1"/>
    <col min="8" max="8" width="30.7109375" style="106" customWidth="1"/>
    <col min="9" max="16384" width="9.140625" style="98"/>
  </cols>
  <sheetData>
    <row r="1" spans="1:8" ht="90" customHeight="1" thickTop="1" thickBot="1" x14ac:dyDescent="0.25">
      <c r="A1" s="163" t="s">
        <v>267</v>
      </c>
      <c r="B1" s="164"/>
      <c r="C1" s="165"/>
      <c r="D1" s="166" t="s">
        <v>266</v>
      </c>
      <c r="E1" s="167"/>
      <c r="F1" s="167"/>
      <c r="G1" s="167"/>
      <c r="H1" s="168"/>
    </row>
    <row r="2" spans="1:8" ht="36" customHeight="1" thickTop="1" thickBot="1" x14ac:dyDescent="0.25">
      <c r="A2" s="120" t="s">
        <v>228</v>
      </c>
      <c r="B2" s="121" t="s">
        <v>94</v>
      </c>
      <c r="C2" s="122" t="s">
        <v>229</v>
      </c>
      <c r="D2" s="123" t="s">
        <v>94</v>
      </c>
      <c r="E2" s="124" t="s">
        <v>230</v>
      </c>
      <c r="F2" s="125" t="s">
        <v>94</v>
      </c>
      <c r="G2" s="126" t="s">
        <v>231</v>
      </c>
      <c r="H2" s="127" t="s">
        <v>94</v>
      </c>
    </row>
    <row r="3" spans="1:8" ht="20.100000000000001" customHeight="1" x14ac:dyDescent="0.2">
      <c r="A3" s="112">
        <v>1</v>
      </c>
      <c r="B3" s="113" t="s">
        <v>96</v>
      </c>
      <c r="C3" s="114">
        <v>16</v>
      </c>
      <c r="D3" s="115" t="s">
        <v>294</v>
      </c>
      <c r="E3" s="116">
        <v>31</v>
      </c>
      <c r="F3" s="117" t="s">
        <v>239</v>
      </c>
      <c r="G3" s="118">
        <v>46</v>
      </c>
      <c r="H3" s="119" t="s">
        <v>169</v>
      </c>
    </row>
    <row r="4" spans="1:8" ht="20.100000000000001" customHeight="1" x14ac:dyDescent="0.2">
      <c r="A4" s="100">
        <v>2</v>
      </c>
      <c r="B4" s="101" t="s">
        <v>297</v>
      </c>
      <c r="C4" s="102">
        <v>17</v>
      </c>
      <c r="D4" s="111" t="s">
        <v>306</v>
      </c>
      <c r="E4" s="105">
        <v>32</v>
      </c>
      <c r="F4" s="110" t="s">
        <v>180</v>
      </c>
      <c r="G4" s="104">
        <v>47</v>
      </c>
      <c r="H4" s="109" t="s">
        <v>291</v>
      </c>
    </row>
    <row r="5" spans="1:8" ht="20.100000000000001" customHeight="1" x14ac:dyDescent="0.2">
      <c r="A5" s="100">
        <v>3</v>
      </c>
      <c r="B5" s="101" t="s">
        <v>289</v>
      </c>
      <c r="C5" s="102">
        <v>18</v>
      </c>
      <c r="D5" s="111" t="s">
        <v>305</v>
      </c>
      <c r="E5" s="105">
        <v>33</v>
      </c>
      <c r="F5" s="110" t="s">
        <v>167</v>
      </c>
      <c r="G5" s="104">
        <v>48</v>
      </c>
      <c r="H5" s="109" t="s">
        <v>200</v>
      </c>
    </row>
    <row r="6" spans="1:8" ht="20.100000000000001" customHeight="1" x14ac:dyDescent="0.2">
      <c r="A6" s="100">
        <v>4</v>
      </c>
      <c r="B6" s="101" t="s">
        <v>238</v>
      </c>
      <c r="C6" s="102">
        <v>19</v>
      </c>
      <c r="D6" s="111" t="s">
        <v>205</v>
      </c>
      <c r="E6" s="105">
        <v>34</v>
      </c>
      <c r="F6" s="110" t="s">
        <v>277</v>
      </c>
      <c r="G6" s="104">
        <v>49</v>
      </c>
      <c r="H6" s="109" t="s">
        <v>101</v>
      </c>
    </row>
    <row r="7" spans="1:8" ht="20.100000000000001" customHeight="1" x14ac:dyDescent="0.2">
      <c r="A7" s="100">
        <v>5</v>
      </c>
      <c r="B7" s="101" t="s">
        <v>209</v>
      </c>
      <c r="C7" s="102">
        <v>20</v>
      </c>
      <c r="D7" s="111" t="s">
        <v>151</v>
      </c>
      <c r="E7" s="105">
        <v>35</v>
      </c>
      <c r="F7" s="110" t="s">
        <v>290</v>
      </c>
      <c r="G7" s="104">
        <v>50</v>
      </c>
      <c r="H7" s="109" t="s">
        <v>274</v>
      </c>
    </row>
    <row r="8" spans="1:8" ht="20.100000000000001" customHeight="1" x14ac:dyDescent="0.2">
      <c r="A8" s="100">
        <v>6</v>
      </c>
      <c r="B8" s="101" t="s">
        <v>304</v>
      </c>
      <c r="C8" s="102">
        <v>21</v>
      </c>
      <c r="D8" s="111" t="s">
        <v>191</v>
      </c>
      <c r="E8" s="105">
        <v>36</v>
      </c>
      <c r="F8" s="110" t="s">
        <v>210</v>
      </c>
      <c r="G8" s="104">
        <v>51</v>
      </c>
      <c r="H8" s="109" t="s">
        <v>206</v>
      </c>
    </row>
    <row r="9" spans="1:8" ht="20.100000000000001" customHeight="1" x14ac:dyDescent="0.2">
      <c r="A9" s="100">
        <v>7</v>
      </c>
      <c r="B9" s="101" t="s">
        <v>184</v>
      </c>
      <c r="C9" s="102">
        <v>22</v>
      </c>
      <c r="D9" s="111" t="s">
        <v>190</v>
      </c>
      <c r="E9" s="105">
        <v>37</v>
      </c>
      <c r="F9" s="110" t="s">
        <v>215</v>
      </c>
      <c r="G9" s="104">
        <v>52</v>
      </c>
      <c r="H9" s="109" t="s">
        <v>302</v>
      </c>
    </row>
    <row r="10" spans="1:8" ht="20.100000000000001" customHeight="1" x14ac:dyDescent="0.2">
      <c r="A10" s="100">
        <v>8</v>
      </c>
      <c r="B10" s="101" t="s">
        <v>218</v>
      </c>
      <c r="C10" s="102">
        <v>23</v>
      </c>
      <c r="D10" s="111" t="s">
        <v>300</v>
      </c>
      <c r="E10" s="105">
        <v>38</v>
      </c>
      <c r="F10" s="110" t="s">
        <v>133</v>
      </c>
      <c r="G10" s="104">
        <v>53</v>
      </c>
      <c r="H10" s="109" t="s">
        <v>270</v>
      </c>
    </row>
    <row r="11" spans="1:8" ht="20.100000000000001" customHeight="1" x14ac:dyDescent="0.2">
      <c r="A11" s="100">
        <v>9</v>
      </c>
      <c r="B11" s="101" t="s">
        <v>217</v>
      </c>
      <c r="C11" s="102">
        <v>24</v>
      </c>
      <c r="D11" s="111" t="s">
        <v>156</v>
      </c>
      <c r="E11" s="105">
        <v>39</v>
      </c>
      <c r="F11" s="110" t="s">
        <v>189</v>
      </c>
      <c r="G11" s="104">
        <v>54</v>
      </c>
      <c r="H11" s="109" t="s">
        <v>219</v>
      </c>
    </row>
    <row r="12" spans="1:8" ht="20.100000000000001" customHeight="1" x14ac:dyDescent="0.2">
      <c r="A12" s="100">
        <v>10</v>
      </c>
      <c r="B12" s="101" t="s">
        <v>271</v>
      </c>
      <c r="C12" s="102">
        <v>25</v>
      </c>
      <c r="D12" s="111" t="s">
        <v>105</v>
      </c>
      <c r="E12" s="105">
        <v>40</v>
      </c>
      <c r="F12" s="110" t="s">
        <v>281</v>
      </c>
      <c r="G12" s="104">
        <v>55</v>
      </c>
      <c r="H12" s="109" t="s">
        <v>166</v>
      </c>
    </row>
    <row r="13" spans="1:8" ht="20.100000000000001" customHeight="1" x14ac:dyDescent="0.2">
      <c r="A13" s="100">
        <v>11</v>
      </c>
      <c r="B13" s="101" t="s">
        <v>298</v>
      </c>
      <c r="C13" s="102">
        <v>26</v>
      </c>
      <c r="D13" s="111" t="s">
        <v>216</v>
      </c>
      <c r="E13" s="105">
        <v>41</v>
      </c>
      <c r="F13" s="110" t="s">
        <v>214</v>
      </c>
      <c r="G13" s="104">
        <v>56</v>
      </c>
      <c r="H13" s="109" t="s">
        <v>295</v>
      </c>
    </row>
    <row r="14" spans="1:8" ht="20.100000000000001" customHeight="1" x14ac:dyDescent="0.2">
      <c r="A14" s="100">
        <v>12</v>
      </c>
      <c r="B14" s="101" t="s">
        <v>236</v>
      </c>
      <c r="C14" s="102">
        <v>27</v>
      </c>
      <c r="D14" s="111" t="s">
        <v>183</v>
      </c>
      <c r="E14" s="105">
        <v>42</v>
      </c>
      <c r="F14" s="110" t="s">
        <v>177</v>
      </c>
      <c r="G14" s="104">
        <v>57</v>
      </c>
      <c r="H14" s="109" t="s">
        <v>284</v>
      </c>
    </row>
    <row r="15" spans="1:8" ht="20.100000000000001" customHeight="1" x14ac:dyDescent="0.2">
      <c r="A15" s="100">
        <v>13</v>
      </c>
      <c r="B15" s="101" t="s">
        <v>104</v>
      </c>
      <c r="C15" s="102">
        <v>28</v>
      </c>
      <c r="D15" s="111" t="s">
        <v>279</v>
      </c>
      <c r="E15" s="105">
        <v>43</v>
      </c>
      <c r="F15" s="110" t="s">
        <v>98</v>
      </c>
      <c r="G15" s="104">
        <v>58</v>
      </c>
      <c r="H15" s="109" t="s">
        <v>186</v>
      </c>
    </row>
    <row r="16" spans="1:8" ht="20.100000000000001" customHeight="1" x14ac:dyDescent="0.2">
      <c r="A16" s="100">
        <v>14</v>
      </c>
      <c r="B16" s="101" t="s">
        <v>187</v>
      </c>
      <c r="C16" s="102">
        <v>29</v>
      </c>
      <c r="D16" s="111" t="s">
        <v>178</v>
      </c>
      <c r="E16" s="105">
        <v>44</v>
      </c>
      <c r="F16" s="110" t="s">
        <v>288</v>
      </c>
      <c r="G16" s="104">
        <v>59</v>
      </c>
      <c r="H16" s="109" t="s">
        <v>207</v>
      </c>
    </row>
    <row r="17" spans="1:8" ht="20.100000000000001" customHeight="1" thickBot="1" x14ac:dyDescent="0.25">
      <c r="A17" s="100">
        <v>15</v>
      </c>
      <c r="B17" s="101" t="s">
        <v>188</v>
      </c>
      <c r="C17" s="102">
        <v>30</v>
      </c>
      <c r="D17" s="111" t="s">
        <v>179</v>
      </c>
      <c r="E17" s="105">
        <v>45</v>
      </c>
      <c r="F17" s="110" t="s">
        <v>161</v>
      </c>
      <c r="G17" s="104">
        <v>60</v>
      </c>
      <c r="H17" s="109" t="s">
        <v>246</v>
      </c>
    </row>
    <row r="18" spans="1:8" ht="36" customHeight="1" thickBot="1" x14ac:dyDescent="0.25">
      <c r="A18" s="130" t="s">
        <v>232</v>
      </c>
      <c r="B18" s="131" t="s">
        <v>94</v>
      </c>
      <c r="C18" s="132" t="s">
        <v>233</v>
      </c>
      <c r="D18" s="133" t="s">
        <v>94</v>
      </c>
      <c r="E18" s="134" t="s">
        <v>234</v>
      </c>
      <c r="F18" s="135" t="s">
        <v>94</v>
      </c>
      <c r="G18" s="136" t="s">
        <v>235</v>
      </c>
      <c r="H18" s="137" t="s">
        <v>94</v>
      </c>
    </row>
    <row r="19" spans="1:8" ht="20.100000000000001" customHeight="1" x14ac:dyDescent="0.2">
      <c r="A19" s="128">
        <v>61</v>
      </c>
      <c r="B19" s="119" t="s">
        <v>286</v>
      </c>
      <c r="C19" s="116">
        <v>76</v>
      </c>
      <c r="D19" s="117" t="s">
        <v>150</v>
      </c>
      <c r="E19" s="114">
        <v>91</v>
      </c>
      <c r="F19" s="115" t="s">
        <v>95</v>
      </c>
      <c r="G19" s="129">
        <v>106</v>
      </c>
      <c r="H19" s="113" t="s">
        <v>185</v>
      </c>
    </row>
    <row r="20" spans="1:8" ht="20.100000000000001" customHeight="1" x14ac:dyDescent="0.2">
      <c r="A20" s="108">
        <v>62</v>
      </c>
      <c r="B20" s="109" t="s">
        <v>293</v>
      </c>
      <c r="C20" s="103">
        <v>77</v>
      </c>
      <c r="D20" s="110" t="s">
        <v>280</v>
      </c>
      <c r="E20" s="102">
        <v>92</v>
      </c>
      <c r="F20" s="111" t="s">
        <v>154</v>
      </c>
      <c r="G20" s="107">
        <v>107</v>
      </c>
      <c r="H20" s="101" t="s">
        <v>208</v>
      </c>
    </row>
    <row r="21" spans="1:8" ht="20.100000000000001" customHeight="1" x14ac:dyDescent="0.2">
      <c r="A21" s="108">
        <v>63</v>
      </c>
      <c r="B21" s="109" t="s">
        <v>244</v>
      </c>
      <c r="C21" s="103">
        <v>78</v>
      </c>
      <c r="D21" s="110" t="s">
        <v>292</v>
      </c>
      <c r="E21" s="102">
        <v>93</v>
      </c>
      <c r="F21" s="111" t="s">
        <v>203</v>
      </c>
      <c r="G21" s="107">
        <v>108</v>
      </c>
      <c r="H21" s="101" t="s">
        <v>237</v>
      </c>
    </row>
    <row r="22" spans="1:8" ht="20.100000000000001" customHeight="1" x14ac:dyDescent="0.2">
      <c r="A22" s="108">
        <v>64</v>
      </c>
      <c r="B22" s="109" t="s">
        <v>287</v>
      </c>
      <c r="C22" s="103">
        <v>79</v>
      </c>
      <c r="D22" s="110" t="s">
        <v>100</v>
      </c>
      <c r="E22" s="102">
        <v>94</v>
      </c>
      <c r="F22" s="111" t="s">
        <v>97</v>
      </c>
      <c r="G22" s="107">
        <v>109</v>
      </c>
      <c r="H22" s="101" t="s">
        <v>163</v>
      </c>
    </row>
    <row r="23" spans="1:8" ht="20.100000000000001" customHeight="1" x14ac:dyDescent="0.2">
      <c r="A23" s="108">
        <v>65</v>
      </c>
      <c r="B23" s="109" t="s">
        <v>202</v>
      </c>
      <c r="C23" s="103">
        <v>80</v>
      </c>
      <c r="D23" s="110" t="s">
        <v>303</v>
      </c>
      <c r="E23" s="102">
        <v>95</v>
      </c>
      <c r="F23" s="111" t="s">
        <v>211</v>
      </c>
      <c r="G23" s="107">
        <v>110</v>
      </c>
      <c r="H23" s="101" t="s">
        <v>148</v>
      </c>
    </row>
    <row r="24" spans="1:8" ht="20.100000000000001" customHeight="1" x14ac:dyDescent="0.2">
      <c r="A24" s="108">
        <v>66</v>
      </c>
      <c r="B24" s="109" t="s">
        <v>285</v>
      </c>
      <c r="C24" s="103">
        <v>81</v>
      </c>
      <c r="D24" s="110" t="s">
        <v>99</v>
      </c>
      <c r="E24" s="102">
        <v>96</v>
      </c>
      <c r="F24" s="111" t="s">
        <v>164</v>
      </c>
      <c r="G24" s="107">
        <v>111</v>
      </c>
      <c r="H24" s="101" t="s">
        <v>134</v>
      </c>
    </row>
    <row r="25" spans="1:8" ht="20.100000000000001" customHeight="1" x14ac:dyDescent="0.2">
      <c r="A25" s="108">
        <v>67</v>
      </c>
      <c r="B25" s="109" t="s">
        <v>312</v>
      </c>
      <c r="C25" s="103">
        <v>82</v>
      </c>
      <c r="D25" s="110" t="s">
        <v>106</v>
      </c>
      <c r="E25" s="102">
        <v>97</v>
      </c>
      <c r="F25" s="111" t="s">
        <v>276</v>
      </c>
      <c r="G25" s="107">
        <v>112</v>
      </c>
      <c r="H25" s="101" t="s">
        <v>160</v>
      </c>
    </row>
    <row r="26" spans="1:8" ht="20.100000000000001" customHeight="1" x14ac:dyDescent="0.2">
      <c r="A26" s="108">
        <v>68</v>
      </c>
      <c r="B26" s="109" t="s">
        <v>282</v>
      </c>
      <c r="C26" s="103">
        <v>83</v>
      </c>
      <c r="D26" s="110" t="s">
        <v>181</v>
      </c>
      <c r="E26" s="102">
        <v>98</v>
      </c>
      <c r="F26" s="111" t="s">
        <v>212</v>
      </c>
      <c r="G26" s="107">
        <v>113</v>
      </c>
      <c r="H26" s="101" t="s">
        <v>153</v>
      </c>
    </row>
    <row r="27" spans="1:8" ht="20.100000000000001" customHeight="1" x14ac:dyDescent="0.2">
      <c r="A27" s="108">
        <v>69</v>
      </c>
      <c r="B27" s="109" t="s">
        <v>107</v>
      </c>
      <c r="C27" s="103">
        <v>84</v>
      </c>
      <c r="D27" s="110" t="s">
        <v>176</v>
      </c>
      <c r="E27" s="102">
        <v>99</v>
      </c>
      <c r="F27" s="111" t="s">
        <v>102</v>
      </c>
      <c r="G27" s="107">
        <v>114</v>
      </c>
      <c r="H27" s="101" t="s">
        <v>278</v>
      </c>
    </row>
    <row r="28" spans="1:8" ht="20.100000000000001" customHeight="1" x14ac:dyDescent="0.2">
      <c r="A28" s="108">
        <v>70</v>
      </c>
      <c r="B28" s="109" t="s">
        <v>248</v>
      </c>
      <c r="C28" s="103">
        <v>85</v>
      </c>
      <c r="D28" s="110" t="s">
        <v>245</v>
      </c>
      <c r="E28" s="102">
        <v>100</v>
      </c>
      <c r="F28" s="111" t="s">
        <v>162</v>
      </c>
      <c r="G28" s="107">
        <v>115</v>
      </c>
      <c r="H28" s="101" t="s">
        <v>182</v>
      </c>
    </row>
    <row r="29" spans="1:8" ht="20.100000000000001" customHeight="1" x14ac:dyDescent="0.2">
      <c r="A29" s="108">
        <v>71</v>
      </c>
      <c r="B29" s="109" t="s">
        <v>103</v>
      </c>
      <c r="C29" s="103">
        <v>86</v>
      </c>
      <c r="D29" s="110" t="s">
        <v>299</v>
      </c>
      <c r="E29" s="102">
        <v>101</v>
      </c>
      <c r="F29" s="111" t="s">
        <v>168</v>
      </c>
      <c r="G29" s="107">
        <v>116</v>
      </c>
      <c r="H29" s="101" t="s">
        <v>275</v>
      </c>
    </row>
    <row r="30" spans="1:8" ht="20.100000000000001" customHeight="1" x14ac:dyDescent="0.2">
      <c r="A30" s="108">
        <v>72</v>
      </c>
      <c r="B30" s="109" t="s">
        <v>283</v>
      </c>
      <c r="C30" s="103">
        <v>87</v>
      </c>
      <c r="D30" s="110" t="s">
        <v>165</v>
      </c>
      <c r="E30" s="102">
        <v>102</v>
      </c>
      <c r="F30" s="111" t="s">
        <v>243</v>
      </c>
      <c r="G30" s="107">
        <v>117</v>
      </c>
      <c r="H30" s="101" t="s">
        <v>204</v>
      </c>
    </row>
    <row r="31" spans="1:8" ht="20.100000000000001" customHeight="1" x14ac:dyDescent="0.2">
      <c r="A31" s="108">
        <v>73</v>
      </c>
      <c r="B31" s="109" t="s">
        <v>269</v>
      </c>
      <c r="C31" s="103">
        <v>88</v>
      </c>
      <c r="D31" s="110" t="s">
        <v>273</v>
      </c>
      <c r="E31" s="102">
        <v>103</v>
      </c>
      <c r="F31" s="111" t="s">
        <v>159</v>
      </c>
      <c r="G31" s="107">
        <v>118</v>
      </c>
      <c r="H31" s="101" t="s">
        <v>272</v>
      </c>
    </row>
    <row r="32" spans="1:8" ht="20.100000000000001" customHeight="1" x14ac:dyDescent="0.2">
      <c r="A32" s="108">
        <v>74</v>
      </c>
      <c r="B32" s="109" t="s">
        <v>155</v>
      </c>
      <c r="C32" s="103">
        <v>89</v>
      </c>
      <c r="D32" s="110" t="s">
        <v>296</v>
      </c>
      <c r="E32" s="102">
        <v>104</v>
      </c>
      <c r="F32" s="111" t="s">
        <v>242</v>
      </c>
      <c r="G32" s="107">
        <v>119</v>
      </c>
      <c r="H32" s="101" t="s">
        <v>213</v>
      </c>
    </row>
    <row r="33" spans="1:8" ht="20.100000000000001" customHeight="1" x14ac:dyDescent="0.2">
      <c r="A33" s="108">
        <v>75</v>
      </c>
      <c r="B33" s="109" t="s">
        <v>201</v>
      </c>
      <c r="C33" s="103">
        <v>90</v>
      </c>
      <c r="D33" s="110" t="s">
        <v>152</v>
      </c>
      <c r="E33" s="102">
        <v>105</v>
      </c>
      <c r="F33" s="111" t="s">
        <v>301</v>
      </c>
      <c r="G33" s="107">
        <v>120</v>
      </c>
      <c r="H33" s="101" t="s">
        <v>149</v>
      </c>
    </row>
    <row r="34" spans="1:8" ht="13.5" thickBot="1" x14ac:dyDescent="0.25"/>
    <row r="35" spans="1:8" ht="90" customHeight="1" thickTop="1" thickBot="1" x14ac:dyDescent="0.25">
      <c r="A35" s="163" t="s">
        <v>267</v>
      </c>
      <c r="B35" s="164"/>
      <c r="C35" s="165"/>
      <c r="D35" s="166" t="s">
        <v>268</v>
      </c>
      <c r="E35" s="167"/>
      <c r="F35" s="167"/>
      <c r="G35" s="167"/>
      <c r="H35" s="168"/>
    </row>
    <row r="36" spans="1:8" ht="36" customHeight="1" thickTop="1" thickBot="1" x14ac:dyDescent="0.25">
      <c r="A36" s="120" t="s">
        <v>228</v>
      </c>
      <c r="B36" s="121" t="s">
        <v>94</v>
      </c>
      <c r="C36" s="122" t="s">
        <v>229</v>
      </c>
      <c r="D36" s="123" t="s">
        <v>94</v>
      </c>
      <c r="E36" s="124" t="s">
        <v>230</v>
      </c>
      <c r="F36" s="125" t="s">
        <v>94</v>
      </c>
      <c r="G36" s="126" t="s">
        <v>231</v>
      </c>
      <c r="H36" s="127" t="s">
        <v>94</v>
      </c>
    </row>
    <row r="37" spans="1:8" ht="20.100000000000001" customHeight="1" x14ac:dyDescent="0.2">
      <c r="A37" s="112">
        <v>1</v>
      </c>
      <c r="B37" s="113" t="s">
        <v>181</v>
      </c>
      <c r="C37" s="114">
        <v>16</v>
      </c>
      <c r="D37" s="115" t="s">
        <v>208</v>
      </c>
      <c r="E37" s="116">
        <v>31</v>
      </c>
      <c r="F37" s="117" t="s">
        <v>244</v>
      </c>
      <c r="G37" s="118">
        <v>46</v>
      </c>
      <c r="H37" s="119" t="s">
        <v>154</v>
      </c>
    </row>
    <row r="38" spans="1:8" ht="20.100000000000001" customHeight="1" x14ac:dyDescent="0.2">
      <c r="A38" s="100">
        <v>2</v>
      </c>
      <c r="B38" s="101" t="s">
        <v>155</v>
      </c>
      <c r="C38" s="102">
        <v>17</v>
      </c>
      <c r="D38" s="111" t="s">
        <v>292</v>
      </c>
      <c r="E38" s="105">
        <v>32</v>
      </c>
      <c r="F38" s="110" t="s">
        <v>99</v>
      </c>
      <c r="G38" s="104">
        <v>47</v>
      </c>
      <c r="H38" s="109" t="s">
        <v>168</v>
      </c>
    </row>
    <row r="39" spans="1:8" ht="20.100000000000001" customHeight="1" x14ac:dyDescent="0.2">
      <c r="A39" s="100">
        <v>3</v>
      </c>
      <c r="B39" s="101" t="s">
        <v>176</v>
      </c>
      <c r="C39" s="102">
        <v>18</v>
      </c>
      <c r="D39" s="111" t="s">
        <v>160</v>
      </c>
      <c r="E39" s="105">
        <v>33</v>
      </c>
      <c r="F39" s="110" t="s">
        <v>165</v>
      </c>
      <c r="G39" s="104">
        <v>48</v>
      </c>
      <c r="H39" s="109" t="s">
        <v>245</v>
      </c>
    </row>
    <row r="40" spans="1:8" ht="20.100000000000001" customHeight="1" x14ac:dyDescent="0.2">
      <c r="A40" s="100">
        <v>4</v>
      </c>
      <c r="B40" s="101" t="s">
        <v>299</v>
      </c>
      <c r="C40" s="102">
        <v>19</v>
      </c>
      <c r="D40" s="111" t="s">
        <v>153</v>
      </c>
      <c r="E40" s="105">
        <v>34</v>
      </c>
      <c r="F40" s="110" t="s">
        <v>106</v>
      </c>
      <c r="G40" s="104">
        <v>49</v>
      </c>
      <c r="H40" s="109" t="s">
        <v>293</v>
      </c>
    </row>
    <row r="41" spans="1:8" ht="20.100000000000001" customHeight="1" x14ac:dyDescent="0.2">
      <c r="A41" s="100">
        <v>5</v>
      </c>
      <c r="B41" s="101" t="s">
        <v>303</v>
      </c>
      <c r="C41" s="102">
        <v>20</v>
      </c>
      <c r="D41" s="111" t="s">
        <v>102</v>
      </c>
      <c r="E41" s="105">
        <v>35</v>
      </c>
      <c r="F41" s="110" t="s">
        <v>286</v>
      </c>
      <c r="G41" s="104">
        <v>50</v>
      </c>
      <c r="H41" s="109" t="s">
        <v>282</v>
      </c>
    </row>
    <row r="42" spans="1:8" ht="20.100000000000001" customHeight="1" x14ac:dyDescent="0.2">
      <c r="A42" s="100">
        <v>6</v>
      </c>
      <c r="B42" s="101" t="s">
        <v>283</v>
      </c>
      <c r="C42" s="102">
        <v>21</v>
      </c>
      <c r="D42" s="111" t="s">
        <v>242</v>
      </c>
      <c r="E42" s="105">
        <v>36</v>
      </c>
      <c r="F42" s="110" t="s">
        <v>275</v>
      </c>
      <c r="G42" s="104">
        <v>51</v>
      </c>
      <c r="H42" s="109" t="s">
        <v>134</v>
      </c>
    </row>
    <row r="43" spans="1:8" ht="20.100000000000001" customHeight="1" x14ac:dyDescent="0.2">
      <c r="A43" s="100">
        <v>7</v>
      </c>
      <c r="B43" s="101" t="s">
        <v>212</v>
      </c>
      <c r="C43" s="102">
        <v>22</v>
      </c>
      <c r="D43" s="111" t="s">
        <v>159</v>
      </c>
      <c r="E43" s="105">
        <v>37</v>
      </c>
      <c r="F43" s="110" t="s">
        <v>107</v>
      </c>
      <c r="G43" s="104">
        <v>52</v>
      </c>
      <c r="H43" s="109" t="s">
        <v>248</v>
      </c>
    </row>
    <row r="44" spans="1:8" ht="20.100000000000001" customHeight="1" x14ac:dyDescent="0.2">
      <c r="A44" s="100">
        <v>8</v>
      </c>
      <c r="B44" s="101" t="s">
        <v>103</v>
      </c>
      <c r="C44" s="102">
        <v>23</v>
      </c>
      <c r="D44" s="111" t="s">
        <v>148</v>
      </c>
      <c r="E44" s="105">
        <v>38</v>
      </c>
      <c r="F44" s="110" t="s">
        <v>162</v>
      </c>
      <c r="G44" s="104">
        <v>53</v>
      </c>
      <c r="H44" s="109" t="s">
        <v>269</v>
      </c>
    </row>
    <row r="45" spans="1:8" ht="20.100000000000001" customHeight="1" x14ac:dyDescent="0.2">
      <c r="A45" s="100">
        <v>9</v>
      </c>
      <c r="B45" s="101" t="s">
        <v>285</v>
      </c>
      <c r="C45" s="102">
        <v>24</v>
      </c>
      <c r="D45" s="111" t="s">
        <v>163</v>
      </c>
      <c r="E45" s="105">
        <v>39</v>
      </c>
      <c r="F45" s="110" t="s">
        <v>95</v>
      </c>
      <c r="G45" s="104">
        <v>54</v>
      </c>
      <c r="H45" s="109" t="s">
        <v>278</v>
      </c>
    </row>
    <row r="46" spans="1:8" ht="20.100000000000001" customHeight="1" x14ac:dyDescent="0.2">
      <c r="A46" s="100">
        <v>10</v>
      </c>
      <c r="B46" s="101" t="s">
        <v>211</v>
      </c>
      <c r="C46" s="102">
        <v>25</v>
      </c>
      <c r="D46" s="111" t="s">
        <v>276</v>
      </c>
      <c r="E46" s="105">
        <v>40</v>
      </c>
      <c r="F46" s="110" t="s">
        <v>213</v>
      </c>
      <c r="G46" s="104">
        <v>55</v>
      </c>
      <c r="H46" s="109" t="s">
        <v>273</v>
      </c>
    </row>
    <row r="47" spans="1:8" ht="20.100000000000001" customHeight="1" x14ac:dyDescent="0.2">
      <c r="A47" s="100">
        <v>11</v>
      </c>
      <c r="B47" s="101" t="s">
        <v>164</v>
      </c>
      <c r="C47" s="102">
        <v>26</v>
      </c>
      <c r="D47" s="111" t="s">
        <v>296</v>
      </c>
      <c r="E47" s="105">
        <v>41</v>
      </c>
      <c r="F47" s="110" t="s">
        <v>201</v>
      </c>
      <c r="G47" s="104">
        <v>56</v>
      </c>
      <c r="H47" s="109" t="s">
        <v>152</v>
      </c>
    </row>
    <row r="48" spans="1:8" ht="20.100000000000001" customHeight="1" x14ac:dyDescent="0.2">
      <c r="A48" s="100">
        <v>12</v>
      </c>
      <c r="B48" s="101" t="s">
        <v>149</v>
      </c>
      <c r="C48" s="102">
        <v>27</v>
      </c>
      <c r="D48" s="111" t="s">
        <v>185</v>
      </c>
      <c r="E48" s="105">
        <v>42</v>
      </c>
      <c r="F48" s="110" t="s">
        <v>203</v>
      </c>
      <c r="G48" s="104">
        <v>57</v>
      </c>
      <c r="H48" s="109" t="s">
        <v>237</v>
      </c>
    </row>
    <row r="49" spans="1:8" ht="20.100000000000001" customHeight="1" x14ac:dyDescent="0.2">
      <c r="A49" s="100">
        <v>13</v>
      </c>
      <c r="B49" s="101" t="s">
        <v>100</v>
      </c>
      <c r="C49" s="102">
        <v>28</v>
      </c>
      <c r="D49" s="111" t="s">
        <v>287</v>
      </c>
      <c r="E49" s="105">
        <v>43</v>
      </c>
      <c r="F49" s="110" t="s">
        <v>280</v>
      </c>
      <c r="G49" s="104">
        <v>58</v>
      </c>
      <c r="H49" s="109" t="s">
        <v>272</v>
      </c>
    </row>
    <row r="50" spans="1:8" ht="20.100000000000001" customHeight="1" x14ac:dyDescent="0.2">
      <c r="A50" s="100">
        <v>14</v>
      </c>
      <c r="B50" s="101" t="s">
        <v>312</v>
      </c>
      <c r="C50" s="102">
        <v>29</v>
      </c>
      <c r="D50" s="111" t="s">
        <v>202</v>
      </c>
      <c r="E50" s="105">
        <v>44</v>
      </c>
      <c r="F50" s="110" t="s">
        <v>204</v>
      </c>
      <c r="G50" s="104">
        <v>59</v>
      </c>
      <c r="H50" s="109" t="s">
        <v>182</v>
      </c>
    </row>
    <row r="51" spans="1:8" ht="20.100000000000001" customHeight="1" thickBot="1" x14ac:dyDescent="0.25">
      <c r="A51" s="100">
        <v>15</v>
      </c>
      <c r="B51" s="101" t="s">
        <v>97</v>
      </c>
      <c r="C51" s="102">
        <v>30</v>
      </c>
      <c r="D51" s="111" t="s">
        <v>301</v>
      </c>
      <c r="E51" s="105">
        <v>45</v>
      </c>
      <c r="F51" s="110" t="s">
        <v>243</v>
      </c>
      <c r="G51" s="104">
        <v>60</v>
      </c>
      <c r="H51" s="109" t="s">
        <v>150</v>
      </c>
    </row>
    <row r="52" spans="1:8" ht="36" customHeight="1" thickBot="1" x14ac:dyDescent="0.25">
      <c r="A52" s="130" t="s">
        <v>232</v>
      </c>
      <c r="B52" s="131" t="s">
        <v>94</v>
      </c>
      <c r="C52" s="132" t="s">
        <v>233</v>
      </c>
      <c r="D52" s="133" t="s">
        <v>94</v>
      </c>
      <c r="E52" s="134" t="s">
        <v>234</v>
      </c>
      <c r="F52" s="135" t="s">
        <v>94</v>
      </c>
      <c r="G52" s="136" t="s">
        <v>235</v>
      </c>
      <c r="H52" s="137" t="s">
        <v>94</v>
      </c>
    </row>
    <row r="53" spans="1:8" ht="20.100000000000001" customHeight="1" x14ac:dyDescent="0.2">
      <c r="A53" s="128">
        <v>61</v>
      </c>
      <c r="B53" s="119" t="s">
        <v>277</v>
      </c>
      <c r="C53" s="116">
        <v>76</v>
      </c>
      <c r="D53" s="117" t="s">
        <v>177</v>
      </c>
      <c r="E53" s="114">
        <v>91</v>
      </c>
      <c r="F53" s="115" t="s">
        <v>180</v>
      </c>
      <c r="G53" s="129">
        <v>106</v>
      </c>
      <c r="H53" s="113" t="s">
        <v>218</v>
      </c>
    </row>
    <row r="54" spans="1:8" ht="20.100000000000001" customHeight="1" x14ac:dyDescent="0.2">
      <c r="A54" s="108">
        <v>62</v>
      </c>
      <c r="B54" s="109" t="s">
        <v>200</v>
      </c>
      <c r="C54" s="103">
        <v>77</v>
      </c>
      <c r="D54" s="110" t="s">
        <v>184</v>
      </c>
      <c r="E54" s="102">
        <v>92</v>
      </c>
      <c r="F54" s="111" t="s">
        <v>210</v>
      </c>
      <c r="G54" s="107">
        <v>107</v>
      </c>
      <c r="H54" s="101" t="s">
        <v>300</v>
      </c>
    </row>
    <row r="55" spans="1:8" ht="20.100000000000001" customHeight="1" x14ac:dyDescent="0.2">
      <c r="A55" s="108">
        <v>63</v>
      </c>
      <c r="B55" s="109" t="s">
        <v>133</v>
      </c>
      <c r="C55" s="103">
        <v>78</v>
      </c>
      <c r="D55" s="110" t="s">
        <v>98</v>
      </c>
      <c r="E55" s="102">
        <v>93</v>
      </c>
      <c r="F55" s="111" t="s">
        <v>189</v>
      </c>
      <c r="G55" s="107">
        <v>108</v>
      </c>
      <c r="H55" s="101" t="s">
        <v>219</v>
      </c>
    </row>
    <row r="56" spans="1:8" ht="20.100000000000001" customHeight="1" x14ac:dyDescent="0.2">
      <c r="A56" s="108">
        <v>64</v>
      </c>
      <c r="B56" s="109" t="s">
        <v>295</v>
      </c>
      <c r="C56" s="103">
        <v>79</v>
      </c>
      <c r="D56" s="110" t="s">
        <v>206</v>
      </c>
      <c r="E56" s="102">
        <v>94</v>
      </c>
      <c r="F56" s="111" t="s">
        <v>281</v>
      </c>
      <c r="G56" s="107">
        <v>109</v>
      </c>
      <c r="H56" s="101" t="s">
        <v>207</v>
      </c>
    </row>
    <row r="57" spans="1:8" ht="20.100000000000001" customHeight="1" x14ac:dyDescent="0.2">
      <c r="A57" s="108">
        <v>65</v>
      </c>
      <c r="B57" s="109" t="s">
        <v>104</v>
      </c>
      <c r="C57" s="103">
        <v>80</v>
      </c>
      <c r="D57" s="110" t="s">
        <v>306</v>
      </c>
      <c r="E57" s="102">
        <v>95</v>
      </c>
      <c r="F57" s="111" t="s">
        <v>191</v>
      </c>
      <c r="G57" s="107">
        <v>110</v>
      </c>
      <c r="H57" s="101" t="s">
        <v>156</v>
      </c>
    </row>
    <row r="58" spans="1:8" ht="20.100000000000001" customHeight="1" x14ac:dyDescent="0.2">
      <c r="A58" s="108">
        <v>66</v>
      </c>
      <c r="B58" s="109" t="s">
        <v>105</v>
      </c>
      <c r="C58" s="103">
        <v>81</v>
      </c>
      <c r="D58" s="110" t="s">
        <v>305</v>
      </c>
      <c r="E58" s="102">
        <v>96</v>
      </c>
      <c r="F58" s="111" t="s">
        <v>288</v>
      </c>
      <c r="G58" s="107">
        <v>111</v>
      </c>
      <c r="H58" s="101" t="s">
        <v>279</v>
      </c>
    </row>
    <row r="59" spans="1:8" ht="20.100000000000001" customHeight="1" x14ac:dyDescent="0.2">
      <c r="A59" s="108">
        <v>67</v>
      </c>
      <c r="B59" s="109" t="s">
        <v>289</v>
      </c>
      <c r="C59" s="103">
        <v>82</v>
      </c>
      <c r="D59" s="110" t="s">
        <v>169</v>
      </c>
      <c r="E59" s="102">
        <v>97</v>
      </c>
      <c r="F59" s="111" t="s">
        <v>238</v>
      </c>
      <c r="G59" s="107">
        <v>112</v>
      </c>
      <c r="H59" s="101" t="s">
        <v>183</v>
      </c>
    </row>
    <row r="60" spans="1:8" ht="20.100000000000001" customHeight="1" x14ac:dyDescent="0.2">
      <c r="A60" s="108">
        <v>68</v>
      </c>
      <c r="B60" s="109" t="s">
        <v>214</v>
      </c>
      <c r="C60" s="103">
        <v>83</v>
      </c>
      <c r="D60" s="110" t="s">
        <v>151</v>
      </c>
      <c r="E60" s="102">
        <v>98</v>
      </c>
      <c r="F60" s="111" t="s">
        <v>290</v>
      </c>
      <c r="G60" s="107">
        <v>113</v>
      </c>
      <c r="H60" s="101" t="s">
        <v>190</v>
      </c>
    </row>
    <row r="61" spans="1:8" ht="20.100000000000001" customHeight="1" x14ac:dyDescent="0.2">
      <c r="A61" s="108">
        <v>69</v>
      </c>
      <c r="B61" s="109" t="s">
        <v>166</v>
      </c>
      <c r="C61" s="103">
        <v>84</v>
      </c>
      <c r="D61" s="110" t="s">
        <v>297</v>
      </c>
      <c r="E61" s="102">
        <v>99</v>
      </c>
      <c r="F61" s="111" t="s">
        <v>215</v>
      </c>
      <c r="G61" s="107">
        <v>114</v>
      </c>
      <c r="H61" s="101" t="s">
        <v>167</v>
      </c>
    </row>
    <row r="62" spans="1:8" ht="20.100000000000001" customHeight="1" x14ac:dyDescent="0.2">
      <c r="A62" s="108">
        <v>70</v>
      </c>
      <c r="B62" s="109" t="s">
        <v>298</v>
      </c>
      <c r="C62" s="103">
        <v>85</v>
      </c>
      <c r="D62" s="110" t="s">
        <v>270</v>
      </c>
      <c r="E62" s="102">
        <v>100</v>
      </c>
      <c r="F62" s="111" t="s">
        <v>291</v>
      </c>
      <c r="G62" s="107">
        <v>115</v>
      </c>
      <c r="H62" s="101" t="s">
        <v>161</v>
      </c>
    </row>
    <row r="63" spans="1:8" ht="20.100000000000001" customHeight="1" x14ac:dyDescent="0.2">
      <c r="A63" s="108">
        <v>71</v>
      </c>
      <c r="B63" s="109" t="s">
        <v>236</v>
      </c>
      <c r="C63" s="103">
        <v>86</v>
      </c>
      <c r="D63" s="110" t="s">
        <v>209</v>
      </c>
      <c r="E63" s="102">
        <v>101</v>
      </c>
      <c r="F63" s="111" t="s">
        <v>216</v>
      </c>
      <c r="G63" s="107">
        <v>116</v>
      </c>
      <c r="H63" s="101" t="s">
        <v>205</v>
      </c>
    </row>
    <row r="64" spans="1:8" ht="20.100000000000001" customHeight="1" x14ac:dyDescent="0.2">
      <c r="A64" s="108">
        <v>72</v>
      </c>
      <c r="B64" s="109" t="s">
        <v>239</v>
      </c>
      <c r="C64" s="103">
        <v>87</v>
      </c>
      <c r="D64" s="110" t="s">
        <v>274</v>
      </c>
      <c r="E64" s="102">
        <v>102</v>
      </c>
      <c r="F64" s="111" t="s">
        <v>101</v>
      </c>
      <c r="G64" s="107">
        <v>117</v>
      </c>
      <c r="H64" s="101" t="s">
        <v>294</v>
      </c>
    </row>
    <row r="65" spans="1:8" ht="20.100000000000001" customHeight="1" x14ac:dyDescent="0.2">
      <c r="A65" s="108">
        <v>73</v>
      </c>
      <c r="B65" s="109" t="s">
        <v>284</v>
      </c>
      <c r="C65" s="103">
        <v>88</v>
      </c>
      <c r="D65" s="110" t="s">
        <v>96</v>
      </c>
      <c r="E65" s="102">
        <v>103</v>
      </c>
      <c r="F65" s="111" t="s">
        <v>187</v>
      </c>
      <c r="G65" s="107">
        <v>118</v>
      </c>
      <c r="H65" s="101" t="s">
        <v>304</v>
      </c>
    </row>
    <row r="66" spans="1:8" ht="20.100000000000001" customHeight="1" x14ac:dyDescent="0.2">
      <c r="A66" s="108">
        <v>74</v>
      </c>
      <c r="B66" s="109" t="s">
        <v>246</v>
      </c>
      <c r="C66" s="103">
        <v>89</v>
      </c>
      <c r="D66" s="110" t="s">
        <v>178</v>
      </c>
      <c r="E66" s="102">
        <v>104</v>
      </c>
      <c r="F66" s="111" t="s">
        <v>188</v>
      </c>
      <c r="G66" s="107">
        <v>119</v>
      </c>
      <c r="H66" s="101" t="s">
        <v>186</v>
      </c>
    </row>
    <row r="67" spans="1:8" ht="20.100000000000001" customHeight="1" x14ac:dyDescent="0.2">
      <c r="A67" s="108">
        <v>75</v>
      </c>
      <c r="B67" s="109" t="s">
        <v>302</v>
      </c>
      <c r="C67" s="103">
        <v>90</v>
      </c>
      <c r="D67" s="110" t="s">
        <v>179</v>
      </c>
      <c r="E67" s="102">
        <v>105</v>
      </c>
      <c r="F67" s="111" t="s">
        <v>217</v>
      </c>
      <c r="G67" s="107">
        <v>120</v>
      </c>
      <c r="H67" s="101" t="s">
        <v>271</v>
      </c>
    </row>
    <row r="285" spans="2:12" s="99" customFormat="1" x14ac:dyDescent="0.2">
      <c r="B285" s="106"/>
      <c r="F285" s="106"/>
      <c r="H285" s="106"/>
      <c r="I285" s="98"/>
      <c r="J285" s="98"/>
      <c r="K285" s="98"/>
      <c r="L285" s="98"/>
    </row>
    <row r="286" spans="2:12" s="99" customFormat="1" x14ac:dyDescent="0.2">
      <c r="B286" s="106"/>
      <c r="F286" s="106"/>
      <c r="H286" s="106"/>
      <c r="I286" s="98"/>
      <c r="J286" s="98"/>
      <c r="K286" s="98"/>
      <c r="L286" s="98"/>
    </row>
    <row r="287" spans="2:12" s="99" customFormat="1" x14ac:dyDescent="0.2">
      <c r="B287" s="106"/>
      <c r="F287" s="106"/>
      <c r="H287" s="106"/>
      <c r="I287" s="98"/>
      <c r="J287" s="98"/>
      <c r="K287" s="98"/>
      <c r="L287" s="98"/>
    </row>
    <row r="288" spans="2:12" s="99" customFormat="1" x14ac:dyDescent="0.2">
      <c r="B288" s="106"/>
      <c r="F288" s="106"/>
      <c r="H288" s="106"/>
      <c r="I288" s="98"/>
      <c r="J288" s="98"/>
      <c r="K288" s="98"/>
      <c r="L288" s="98"/>
    </row>
    <row r="289" spans="2:12" s="99" customFormat="1" x14ac:dyDescent="0.2">
      <c r="B289" s="106"/>
      <c r="F289" s="106"/>
      <c r="H289" s="106"/>
      <c r="I289" s="98"/>
      <c r="J289" s="98"/>
      <c r="K289" s="98"/>
      <c r="L289" s="98"/>
    </row>
    <row r="290" spans="2:12" s="99" customFormat="1" x14ac:dyDescent="0.2">
      <c r="B290" s="106"/>
      <c r="F290" s="106"/>
      <c r="H290" s="106"/>
      <c r="I290" s="98"/>
      <c r="J290" s="98"/>
      <c r="K290" s="98"/>
      <c r="L290" s="98"/>
    </row>
    <row r="291" spans="2:12" s="99" customFormat="1" x14ac:dyDescent="0.2">
      <c r="B291" s="106"/>
      <c r="F291" s="106"/>
      <c r="H291" s="106"/>
      <c r="I291" s="98"/>
      <c r="J291" s="98"/>
      <c r="K291" s="98"/>
      <c r="L291" s="98"/>
    </row>
    <row r="292" spans="2:12" s="99" customFormat="1" x14ac:dyDescent="0.2">
      <c r="B292" s="106"/>
      <c r="F292" s="106"/>
      <c r="H292" s="106"/>
      <c r="I292" s="98"/>
      <c r="J292" s="98"/>
      <c r="K292" s="98"/>
      <c r="L292" s="98"/>
    </row>
    <row r="293" spans="2:12" s="99" customFormat="1" x14ac:dyDescent="0.2">
      <c r="B293" s="106"/>
      <c r="F293" s="106"/>
      <c r="H293" s="106"/>
      <c r="I293" s="98"/>
      <c r="J293" s="98"/>
      <c r="K293" s="98"/>
      <c r="L293" s="98"/>
    </row>
    <row r="294" spans="2:12" s="99" customFormat="1" x14ac:dyDescent="0.2">
      <c r="B294" s="106"/>
      <c r="F294" s="106"/>
      <c r="H294" s="106"/>
      <c r="I294" s="98"/>
      <c r="J294" s="98"/>
      <c r="K294" s="98"/>
      <c r="L294" s="98"/>
    </row>
    <row r="295" spans="2:12" s="99" customFormat="1" x14ac:dyDescent="0.2">
      <c r="B295" s="106"/>
      <c r="F295" s="106"/>
      <c r="H295" s="106"/>
      <c r="I295" s="98"/>
      <c r="J295" s="98"/>
      <c r="K295" s="98"/>
      <c r="L295" s="98"/>
    </row>
    <row r="296" spans="2:12" s="99" customFormat="1" x14ac:dyDescent="0.2">
      <c r="B296" s="106"/>
      <c r="F296" s="106"/>
      <c r="H296" s="106"/>
      <c r="I296" s="98"/>
      <c r="J296" s="98"/>
      <c r="K296" s="98"/>
      <c r="L296" s="98"/>
    </row>
    <row r="297" spans="2:12" s="99" customFormat="1" x14ac:dyDescent="0.2">
      <c r="B297" s="106"/>
      <c r="F297" s="106"/>
      <c r="H297" s="106"/>
      <c r="I297" s="98"/>
      <c r="J297" s="98"/>
      <c r="K297" s="98"/>
      <c r="L297" s="98"/>
    </row>
    <row r="298" spans="2:12" s="99" customFormat="1" x14ac:dyDescent="0.2">
      <c r="B298" s="106"/>
      <c r="F298" s="106"/>
      <c r="H298" s="106"/>
      <c r="I298" s="98"/>
      <c r="J298" s="98"/>
      <c r="K298" s="98"/>
      <c r="L298" s="98"/>
    </row>
    <row r="299" spans="2:12" s="99" customFormat="1" x14ac:dyDescent="0.2">
      <c r="B299" s="106"/>
      <c r="F299" s="106"/>
      <c r="H299" s="106"/>
      <c r="I299" s="98"/>
      <c r="J299" s="98"/>
      <c r="K299" s="98"/>
      <c r="L299" s="98"/>
    </row>
    <row r="300" spans="2:12" s="99" customFormat="1" x14ac:dyDescent="0.2">
      <c r="B300" s="106"/>
      <c r="F300" s="106"/>
      <c r="H300" s="106"/>
      <c r="I300" s="98"/>
      <c r="J300" s="98"/>
      <c r="K300" s="98"/>
      <c r="L300" s="98"/>
    </row>
    <row r="301" spans="2:12" s="99" customFormat="1" x14ac:dyDescent="0.2">
      <c r="B301" s="106"/>
      <c r="F301" s="106"/>
      <c r="H301" s="106"/>
      <c r="I301" s="98"/>
      <c r="J301" s="98"/>
      <c r="K301" s="98"/>
      <c r="L301" s="98"/>
    </row>
    <row r="302" spans="2:12" s="99" customFormat="1" x14ac:dyDescent="0.2">
      <c r="B302" s="106"/>
      <c r="F302" s="106"/>
      <c r="H302" s="106"/>
      <c r="I302" s="98"/>
      <c r="J302" s="98"/>
      <c r="K302" s="98"/>
      <c r="L302" s="98"/>
    </row>
    <row r="303" spans="2:12" s="99" customFormat="1" x14ac:dyDescent="0.2">
      <c r="B303" s="106"/>
      <c r="F303" s="106"/>
      <c r="H303" s="106"/>
      <c r="I303" s="98"/>
      <c r="J303" s="98"/>
      <c r="K303" s="98"/>
      <c r="L303" s="98"/>
    </row>
    <row r="304" spans="2:12" s="99" customFormat="1" x14ac:dyDescent="0.2">
      <c r="B304" s="106"/>
      <c r="F304" s="106"/>
      <c r="H304" s="106"/>
      <c r="I304" s="98"/>
      <c r="J304" s="98"/>
      <c r="K304" s="98"/>
      <c r="L304" s="98"/>
    </row>
    <row r="305" spans="2:12" s="99" customFormat="1" x14ac:dyDescent="0.2">
      <c r="B305" s="106"/>
      <c r="F305" s="106"/>
      <c r="H305" s="106"/>
      <c r="I305" s="98"/>
      <c r="J305" s="98"/>
      <c r="K305" s="98"/>
      <c r="L305" s="98"/>
    </row>
    <row r="306" spans="2:12" s="99" customFormat="1" x14ac:dyDescent="0.2">
      <c r="B306" s="106"/>
      <c r="F306" s="106"/>
      <c r="H306" s="106"/>
      <c r="I306" s="98"/>
      <c r="J306" s="98"/>
      <c r="K306" s="98"/>
      <c r="L306" s="98"/>
    </row>
    <row r="307" spans="2:12" s="99" customFormat="1" x14ac:dyDescent="0.2">
      <c r="B307" s="106"/>
      <c r="F307" s="106"/>
      <c r="H307" s="106"/>
      <c r="I307" s="98"/>
      <c r="J307" s="98"/>
      <c r="K307" s="98"/>
      <c r="L307" s="98"/>
    </row>
    <row r="308" spans="2:12" s="99" customFormat="1" x14ac:dyDescent="0.2">
      <c r="B308" s="106"/>
      <c r="F308" s="106"/>
      <c r="H308" s="106"/>
      <c r="I308" s="98"/>
      <c r="J308" s="98"/>
      <c r="K308" s="98"/>
      <c r="L308" s="98"/>
    </row>
    <row r="309" spans="2:12" s="99" customFormat="1" x14ac:dyDescent="0.2">
      <c r="B309" s="106"/>
      <c r="F309" s="106"/>
      <c r="H309" s="106"/>
      <c r="I309" s="98"/>
      <c r="J309" s="98"/>
      <c r="K309" s="98"/>
      <c r="L309" s="98"/>
    </row>
    <row r="310" spans="2:12" s="99" customFormat="1" x14ac:dyDescent="0.2">
      <c r="B310" s="106"/>
      <c r="F310" s="106"/>
      <c r="H310" s="106"/>
      <c r="I310" s="98"/>
      <c r="J310" s="98"/>
      <c r="K310" s="98"/>
      <c r="L310" s="98"/>
    </row>
    <row r="311" spans="2:12" s="99" customFormat="1" x14ac:dyDescent="0.2">
      <c r="B311" s="106"/>
      <c r="F311" s="106"/>
      <c r="H311" s="106"/>
      <c r="I311" s="98"/>
      <c r="J311" s="98"/>
      <c r="K311" s="98"/>
      <c r="L311" s="98"/>
    </row>
    <row r="312" spans="2:12" s="99" customFormat="1" x14ac:dyDescent="0.2">
      <c r="B312" s="106"/>
      <c r="F312" s="106"/>
      <c r="H312" s="106"/>
      <c r="I312" s="98"/>
      <c r="J312" s="98"/>
      <c r="K312" s="98"/>
      <c r="L312" s="98"/>
    </row>
    <row r="313" spans="2:12" s="99" customFormat="1" x14ac:dyDescent="0.2">
      <c r="B313" s="106"/>
      <c r="F313" s="106"/>
      <c r="H313" s="106"/>
      <c r="I313" s="98"/>
      <c r="J313" s="98"/>
      <c r="K313" s="98"/>
      <c r="L313" s="98"/>
    </row>
    <row r="314" spans="2:12" s="99" customFormat="1" x14ac:dyDescent="0.2">
      <c r="B314" s="106"/>
      <c r="F314" s="106"/>
      <c r="H314" s="106"/>
      <c r="I314" s="98"/>
      <c r="J314" s="98"/>
      <c r="K314" s="98"/>
      <c r="L314" s="98"/>
    </row>
    <row r="315" spans="2:12" s="99" customFormat="1" x14ac:dyDescent="0.2">
      <c r="B315" s="106"/>
      <c r="F315" s="106"/>
      <c r="H315" s="106"/>
      <c r="I315" s="98"/>
      <c r="J315" s="98"/>
      <c r="K315" s="98"/>
      <c r="L315" s="98"/>
    </row>
    <row r="316" spans="2:12" s="99" customFormat="1" x14ac:dyDescent="0.2">
      <c r="B316" s="106"/>
      <c r="F316" s="106"/>
      <c r="H316" s="106"/>
      <c r="I316" s="98"/>
      <c r="J316" s="98"/>
      <c r="K316" s="98"/>
      <c r="L316" s="98"/>
    </row>
    <row r="317" spans="2:12" s="99" customFormat="1" x14ac:dyDescent="0.2">
      <c r="B317" s="106"/>
      <c r="F317" s="106"/>
      <c r="H317" s="106"/>
      <c r="I317" s="98"/>
      <c r="J317" s="98"/>
      <c r="K317" s="98"/>
      <c r="L317" s="98"/>
    </row>
    <row r="318" spans="2:12" s="99" customFormat="1" x14ac:dyDescent="0.2">
      <c r="B318" s="106"/>
      <c r="F318" s="106"/>
      <c r="H318" s="106"/>
      <c r="I318" s="98"/>
      <c r="J318" s="98"/>
      <c r="K318" s="98"/>
      <c r="L318" s="98"/>
    </row>
    <row r="319" spans="2:12" s="99" customFormat="1" x14ac:dyDescent="0.2">
      <c r="B319" s="106"/>
      <c r="F319" s="106"/>
      <c r="H319" s="106"/>
      <c r="I319" s="98"/>
      <c r="J319" s="98"/>
      <c r="K319" s="98"/>
      <c r="L319" s="98"/>
    </row>
    <row r="320" spans="2:12" s="99" customFormat="1" x14ac:dyDescent="0.2">
      <c r="B320" s="106"/>
      <c r="F320" s="106"/>
      <c r="H320" s="106"/>
      <c r="I320" s="98"/>
      <c r="J320" s="98"/>
      <c r="K320" s="98"/>
      <c r="L320" s="98"/>
    </row>
    <row r="321" spans="2:12" s="99" customFormat="1" x14ac:dyDescent="0.2">
      <c r="B321" s="106"/>
      <c r="F321" s="106"/>
      <c r="H321" s="106"/>
      <c r="I321" s="98"/>
      <c r="J321" s="98"/>
      <c r="K321" s="98"/>
      <c r="L321" s="98"/>
    </row>
    <row r="322" spans="2:12" s="99" customFormat="1" x14ac:dyDescent="0.2">
      <c r="B322" s="106"/>
      <c r="F322" s="106"/>
      <c r="H322" s="106"/>
      <c r="I322" s="98"/>
      <c r="J322" s="98"/>
      <c r="K322" s="98"/>
      <c r="L322" s="98"/>
    </row>
  </sheetData>
  <mergeCells count="4">
    <mergeCell ref="A1:C1"/>
    <mergeCell ref="D1:H1"/>
    <mergeCell ref="A35:C35"/>
    <mergeCell ref="D35:H35"/>
  </mergeCells>
  <printOptions horizontalCentered="1" verticalCentered="1"/>
  <pageMargins left="0" right="0" top="0" bottom="0" header="0.31496062992125984" footer="0.31496062992125984"/>
  <pageSetup paperSize="9" scale="52" orientation="portrait" horizontalDpi="360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41"/>
  <sheetViews>
    <sheetView workbookViewId="0">
      <selection sqref="A1:G41"/>
    </sheetView>
  </sheetViews>
  <sheetFormatPr defaultRowHeight="12.75" x14ac:dyDescent="0.2"/>
  <cols>
    <col min="1" max="1" width="27.7109375" customWidth="1"/>
    <col min="2" max="2" width="9.5703125" style="22" customWidth="1"/>
    <col min="3" max="3" width="9.28515625" style="22" customWidth="1"/>
    <col min="4" max="4" width="8.5703125" style="22" bestFit="1" customWidth="1"/>
    <col min="5" max="5" width="8.85546875" style="53" customWidth="1"/>
    <col min="6" max="6" width="18.5703125" style="53" customWidth="1"/>
    <col min="7" max="7" width="10.42578125" style="22" customWidth="1"/>
  </cols>
  <sheetData>
    <row r="1" spans="1:10" s="58" customFormat="1" ht="53.25" customHeight="1" x14ac:dyDescent="0.35">
      <c r="A1" s="224" t="s">
        <v>252</v>
      </c>
      <c r="B1" s="225"/>
      <c r="C1" s="214" t="s">
        <v>137</v>
      </c>
      <c r="D1" s="222"/>
      <c r="E1" s="222"/>
      <c r="F1" s="222"/>
      <c r="G1" s="223"/>
    </row>
    <row r="2" spans="1:10" s="38" customFormat="1" ht="22.5" customHeight="1" x14ac:dyDescent="0.2">
      <c r="A2" s="185" t="s">
        <v>85</v>
      </c>
      <c r="B2" s="183" t="s">
        <v>2</v>
      </c>
      <c r="C2" s="183" t="s">
        <v>88</v>
      </c>
      <c r="D2" s="41" t="s">
        <v>16</v>
      </c>
      <c r="E2" s="51"/>
      <c r="F2" s="183" t="s">
        <v>48</v>
      </c>
      <c r="G2" s="183" t="s">
        <v>14</v>
      </c>
    </row>
    <row r="3" spans="1:10" s="38" customFormat="1" ht="15.75" customHeight="1" x14ac:dyDescent="0.2">
      <c r="A3" s="186"/>
      <c r="B3" s="187"/>
      <c r="C3" s="187"/>
      <c r="D3" s="40" t="s">
        <v>86</v>
      </c>
      <c r="E3" s="52" t="s">
        <v>87</v>
      </c>
      <c r="F3" s="184"/>
      <c r="G3" s="184"/>
    </row>
    <row r="4" spans="1:10" s="64" customFormat="1" ht="17.100000000000001" customHeight="1" x14ac:dyDescent="0.2">
      <c r="A4" s="63" t="s">
        <v>303</v>
      </c>
      <c r="B4" s="12">
        <v>5</v>
      </c>
      <c r="C4" s="62">
        <v>232</v>
      </c>
      <c r="D4" s="1">
        <v>4</v>
      </c>
      <c r="E4" s="50">
        <v>13.333333333333334</v>
      </c>
      <c r="F4" s="62" t="s">
        <v>112</v>
      </c>
      <c r="G4" s="62">
        <v>1</v>
      </c>
    </row>
    <row r="5" spans="1:10" s="64" customFormat="1" ht="17.100000000000001" customHeight="1" x14ac:dyDescent="0.2">
      <c r="A5" s="63" t="s">
        <v>183</v>
      </c>
      <c r="B5" s="12">
        <v>112</v>
      </c>
      <c r="C5" s="62">
        <v>190</v>
      </c>
      <c r="D5" s="1">
        <v>3</v>
      </c>
      <c r="E5" s="50">
        <v>15.333333333333334</v>
      </c>
      <c r="F5" s="62" t="s">
        <v>112</v>
      </c>
      <c r="G5" s="62">
        <v>2</v>
      </c>
    </row>
    <row r="6" spans="1:10" s="64" customFormat="1" ht="17.100000000000001" customHeight="1" x14ac:dyDescent="0.2">
      <c r="A6" s="63" t="s">
        <v>207</v>
      </c>
      <c r="B6" s="12">
        <v>109</v>
      </c>
      <c r="C6" s="62">
        <v>182</v>
      </c>
      <c r="D6" s="1">
        <v>3</v>
      </c>
      <c r="E6" s="50">
        <v>12.666666666666666</v>
      </c>
      <c r="F6" s="62" t="s">
        <v>112</v>
      </c>
      <c r="G6" s="62">
        <v>3</v>
      </c>
      <c r="H6" s="65"/>
      <c r="I6" s="65"/>
      <c r="J6" s="65"/>
    </row>
    <row r="7" spans="1:10" s="64" customFormat="1" ht="17.100000000000001" customHeight="1" x14ac:dyDescent="0.2">
      <c r="A7" s="63" t="s">
        <v>104</v>
      </c>
      <c r="B7" s="12">
        <v>65</v>
      </c>
      <c r="C7" s="62">
        <v>136</v>
      </c>
      <c r="D7" s="1">
        <v>2</v>
      </c>
      <c r="E7" s="50">
        <v>13.333333333333334</v>
      </c>
      <c r="F7" s="62" t="s">
        <v>112</v>
      </c>
      <c r="G7" s="62">
        <v>4</v>
      </c>
      <c r="H7" s="65"/>
      <c r="I7" s="65"/>
      <c r="J7" s="65"/>
    </row>
    <row r="8" spans="1:10" s="64" customFormat="1" ht="17.100000000000001" customHeight="1" x14ac:dyDescent="0.2">
      <c r="A8" s="63" t="s">
        <v>312</v>
      </c>
      <c r="B8" s="12">
        <v>14</v>
      </c>
      <c r="C8" s="62">
        <v>110</v>
      </c>
      <c r="D8" s="1">
        <v>2</v>
      </c>
      <c r="E8" s="50">
        <v>4.666666666666667</v>
      </c>
      <c r="F8" s="62" t="s">
        <v>112</v>
      </c>
      <c r="G8" s="62">
        <v>5</v>
      </c>
      <c r="H8" s="65"/>
      <c r="I8" s="65"/>
      <c r="J8" s="65"/>
    </row>
    <row r="9" spans="1:10" s="64" customFormat="1" ht="17.100000000000001" customHeight="1" x14ac:dyDescent="0.2">
      <c r="A9" s="63" t="s">
        <v>200</v>
      </c>
      <c r="B9" s="12">
        <v>62</v>
      </c>
      <c r="C9" s="62">
        <v>74</v>
      </c>
      <c r="D9" s="1">
        <v>1</v>
      </c>
      <c r="E9" s="50">
        <v>8.6666666666666661</v>
      </c>
      <c r="F9" s="62" t="s">
        <v>112</v>
      </c>
      <c r="G9" s="62">
        <v>6</v>
      </c>
    </row>
    <row r="10" spans="1:10" s="64" customFormat="1" ht="17.100000000000001" customHeight="1" x14ac:dyDescent="0.2">
      <c r="A10" s="63" t="s">
        <v>236</v>
      </c>
      <c r="B10" s="12">
        <v>71</v>
      </c>
      <c r="C10" s="62">
        <v>68</v>
      </c>
      <c r="D10" s="1">
        <v>1</v>
      </c>
      <c r="E10" s="50">
        <v>6.666666666666667</v>
      </c>
      <c r="F10" s="62" t="s">
        <v>112</v>
      </c>
      <c r="G10" s="62">
        <v>7</v>
      </c>
    </row>
    <row r="11" spans="1:10" s="64" customFormat="1" ht="17.100000000000001" customHeight="1" x14ac:dyDescent="0.2">
      <c r="A11" s="63" t="s">
        <v>187</v>
      </c>
      <c r="B11" s="12">
        <v>103</v>
      </c>
      <c r="C11" s="62">
        <v>68</v>
      </c>
      <c r="D11" s="1">
        <v>1</v>
      </c>
      <c r="E11" s="50">
        <v>6.666666666666667</v>
      </c>
      <c r="F11" s="62" t="s">
        <v>112</v>
      </c>
      <c r="G11" s="62">
        <v>7</v>
      </c>
    </row>
    <row r="12" spans="1:10" s="64" customFormat="1" ht="17.100000000000001" customHeight="1" x14ac:dyDescent="0.2">
      <c r="A12" s="63" t="s">
        <v>98</v>
      </c>
      <c r="B12" s="12">
        <v>78</v>
      </c>
      <c r="C12" s="62">
        <v>55</v>
      </c>
      <c r="D12" s="1">
        <v>1</v>
      </c>
      <c r="E12" s="50">
        <v>2.3333333333333335</v>
      </c>
      <c r="F12" s="62" t="s">
        <v>112</v>
      </c>
      <c r="G12" s="62">
        <v>9</v>
      </c>
    </row>
    <row r="13" spans="1:10" s="64" customFormat="1" ht="17.100000000000001" customHeight="1" x14ac:dyDescent="0.2">
      <c r="A13" s="63" t="s">
        <v>273</v>
      </c>
      <c r="B13" s="12">
        <v>55</v>
      </c>
      <c r="C13" s="62">
        <v>43</v>
      </c>
      <c r="D13" s="1">
        <v>0</v>
      </c>
      <c r="E13" s="50">
        <v>14.333333333333334</v>
      </c>
      <c r="F13" s="62" t="s">
        <v>112</v>
      </c>
      <c r="G13" s="62">
        <v>10</v>
      </c>
    </row>
    <row r="14" spans="1:10" s="64" customFormat="1" ht="17.100000000000001" customHeight="1" x14ac:dyDescent="0.2">
      <c r="A14" s="63" t="s">
        <v>288</v>
      </c>
      <c r="B14" s="12">
        <v>96</v>
      </c>
      <c r="C14" s="62">
        <v>43</v>
      </c>
      <c r="D14" s="1">
        <v>0</v>
      </c>
      <c r="E14" s="50">
        <v>14.333333333333334</v>
      </c>
      <c r="F14" s="62" t="s">
        <v>112</v>
      </c>
      <c r="G14" s="62">
        <v>10</v>
      </c>
      <c r="H14" s="65"/>
      <c r="I14" s="65"/>
      <c r="J14" s="65"/>
    </row>
    <row r="15" spans="1:10" s="64" customFormat="1" ht="17.100000000000001" customHeight="1" x14ac:dyDescent="0.2">
      <c r="A15" s="63" t="s">
        <v>202</v>
      </c>
      <c r="B15" s="12">
        <v>29</v>
      </c>
      <c r="C15" s="62">
        <v>40</v>
      </c>
      <c r="D15" s="1">
        <v>0</v>
      </c>
      <c r="E15" s="50">
        <v>13.333333333333334</v>
      </c>
      <c r="F15" s="62" t="s">
        <v>112</v>
      </c>
      <c r="G15" s="62">
        <v>12</v>
      </c>
    </row>
    <row r="16" spans="1:10" s="64" customFormat="1" ht="17.100000000000001" customHeight="1" x14ac:dyDescent="0.2">
      <c r="A16" s="63" t="s">
        <v>237</v>
      </c>
      <c r="B16" s="12">
        <v>57</v>
      </c>
      <c r="C16" s="62">
        <v>40</v>
      </c>
      <c r="D16" s="1">
        <v>0</v>
      </c>
      <c r="E16" s="50">
        <v>13.333333333333334</v>
      </c>
      <c r="F16" s="62" t="s">
        <v>112</v>
      </c>
      <c r="G16" s="62">
        <v>12</v>
      </c>
      <c r="H16" s="65"/>
      <c r="I16" s="65"/>
      <c r="J16" s="65"/>
    </row>
    <row r="17" spans="1:10" s="64" customFormat="1" ht="17.100000000000001" customHeight="1" x14ac:dyDescent="0.2">
      <c r="A17" s="63" t="s">
        <v>182</v>
      </c>
      <c r="B17" s="12">
        <v>59</v>
      </c>
      <c r="C17" s="62">
        <v>40</v>
      </c>
      <c r="D17" s="1">
        <v>0</v>
      </c>
      <c r="E17" s="50">
        <v>13.333333333333334</v>
      </c>
      <c r="F17" s="62" t="s">
        <v>112</v>
      </c>
      <c r="G17" s="62">
        <v>12</v>
      </c>
    </row>
    <row r="18" spans="1:10" s="64" customFormat="1" ht="17.100000000000001" customHeight="1" x14ac:dyDescent="0.2">
      <c r="A18" s="63" t="s">
        <v>151</v>
      </c>
      <c r="B18" s="12">
        <v>83</v>
      </c>
      <c r="C18" s="62">
        <v>40</v>
      </c>
      <c r="D18" s="1">
        <v>0</v>
      </c>
      <c r="E18" s="50">
        <v>13.333333333333334</v>
      </c>
      <c r="F18" s="62" t="s">
        <v>112</v>
      </c>
      <c r="G18" s="62">
        <v>12</v>
      </c>
    </row>
    <row r="19" spans="1:10" s="64" customFormat="1" ht="17.100000000000001" customHeight="1" x14ac:dyDescent="0.2">
      <c r="A19" s="63" t="s">
        <v>276</v>
      </c>
      <c r="B19" s="12">
        <v>25</v>
      </c>
      <c r="C19" s="62">
        <v>37</v>
      </c>
      <c r="D19" s="1">
        <v>0</v>
      </c>
      <c r="E19" s="50">
        <v>12.333333333333334</v>
      </c>
      <c r="F19" s="62" t="s">
        <v>112</v>
      </c>
      <c r="G19" s="62">
        <v>16</v>
      </c>
    </row>
    <row r="20" spans="1:10" s="64" customFormat="1" ht="17.100000000000001" customHeight="1" x14ac:dyDescent="0.2">
      <c r="A20" s="63" t="s">
        <v>106</v>
      </c>
      <c r="B20" s="12">
        <v>34</v>
      </c>
      <c r="C20" s="62">
        <v>37</v>
      </c>
      <c r="D20" s="1">
        <v>0</v>
      </c>
      <c r="E20" s="50">
        <v>12.333333333333334</v>
      </c>
      <c r="F20" s="62" t="s">
        <v>112</v>
      </c>
      <c r="G20" s="62">
        <v>16</v>
      </c>
    </row>
    <row r="21" spans="1:10" s="64" customFormat="1" ht="17.100000000000001" customHeight="1" x14ac:dyDescent="0.2">
      <c r="A21" s="63" t="s">
        <v>203</v>
      </c>
      <c r="B21" s="12">
        <v>42</v>
      </c>
      <c r="C21" s="62">
        <v>37</v>
      </c>
      <c r="D21" s="1">
        <v>0</v>
      </c>
      <c r="E21" s="50">
        <v>12.333333333333334</v>
      </c>
      <c r="F21" s="62" t="s">
        <v>112</v>
      </c>
      <c r="G21" s="62">
        <v>16</v>
      </c>
    </row>
    <row r="22" spans="1:10" s="64" customFormat="1" ht="17.100000000000001" customHeight="1" x14ac:dyDescent="0.2">
      <c r="A22" s="63" t="s">
        <v>152</v>
      </c>
      <c r="B22" s="12">
        <v>56</v>
      </c>
      <c r="C22" s="62">
        <v>37</v>
      </c>
      <c r="D22" s="1">
        <v>0</v>
      </c>
      <c r="E22" s="50">
        <v>12.333333333333334</v>
      </c>
      <c r="F22" s="62" t="s">
        <v>112</v>
      </c>
      <c r="G22" s="62">
        <v>16</v>
      </c>
      <c r="H22" s="65"/>
      <c r="I22" s="65"/>
      <c r="J22" s="65"/>
    </row>
    <row r="23" spans="1:10" s="64" customFormat="1" ht="17.100000000000001" customHeight="1" x14ac:dyDescent="0.2">
      <c r="A23" s="63" t="s">
        <v>302</v>
      </c>
      <c r="B23" s="12">
        <v>75</v>
      </c>
      <c r="C23" s="62">
        <v>37</v>
      </c>
      <c r="D23" s="1">
        <v>0</v>
      </c>
      <c r="E23" s="50">
        <v>12.333333333333334</v>
      </c>
      <c r="F23" s="62" t="s">
        <v>112</v>
      </c>
      <c r="G23" s="62">
        <v>16</v>
      </c>
    </row>
    <row r="24" spans="1:10" s="64" customFormat="1" ht="17.100000000000001" customHeight="1" x14ac:dyDescent="0.2">
      <c r="A24" s="63" t="s">
        <v>189</v>
      </c>
      <c r="B24" s="12">
        <v>93</v>
      </c>
      <c r="C24" s="62">
        <v>37</v>
      </c>
      <c r="D24" s="1">
        <v>0</v>
      </c>
      <c r="E24" s="50">
        <v>12.333333333333334</v>
      </c>
      <c r="F24" s="62" t="s">
        <v>112</v>
      </c>
      <c r="G24" s="62">
        <v>16</v>
      </c>
    </row>
    <row r="25" spans="1:10" s="65" customFormat="1" ht="17.100000000000001" customHeight="1" x14ac:dyDescent="0.2">
      <c r="A25" s="63" t="s">
        <v>95</v>
      </c>
      <c r="B25" s="12">
        <v>39</v>
      </c>
      <c r="C25" s="62">
        <v>34</v>
      </c>
      <c r="D25" s="1">
        <v>0</v>
      </c>
      <c r="E25" s="50">
        <v>11.333333333333334</v>
      </c>
      <c r="F25" s="62" t="s">
        <v>112</v>
      </c>
      <c r="G25" s="62">
        <v>22</v>
      </c>
      <c r="H25" s="64"/>
      <c r="I25" s="64"/>
      <c r="J25" s="64"/>
    </row>
    <row r="26" spans="1:10" s="64" customFormat="1" ht="17.100000000000001" customHeight="1" x14ac:dyDescent="0.2">
      <c r="A26" s="63" t="s">
        <v>272</v>
      </c>
      <c r="B26" s="12">
        <v>58</v>
      </c>
      <c r="C26" s="62">
        <v>34</v>
      </c>
      <c r="D26" s="1">
        <v>0</v>
      </c>
      <c r="E26" s="50">
        <v>11.333333333333334</v>
      </c>
      <c r="F26" s="62" t="s">
        <v>112</v>
      </c>
      <c r="G26" s="62">
        <v>22</v>
      </c>
      <c r="H26" s="65"/>
      <c r="I26" s="65"/>
      <c r="J26" s="65"/>
    </row>
    <row r="27" spans="1:10" s="64" customFormat="1" ht="17.100000000000001" customHeight="1" x14ac:dyDescent="0.2">
      <c r="A27" s="63" t="s">
        <v>298</v>
      </c>
      <c r="B27" s="12">
        <v>70</v>
      </c>
      <c r="C27" s="62">
        <v>34</v>
      </c>
      <c r="D27" s="1">
        <v>0</v>
      </c>
      <c r="E27" s="50">
        <v>11.333333333333334</v>
      </c>
      <c r="F27" s="62" t="s">
        <v>112</v>
      </c>
      <c r="G27" s="62">
        <v>22</v>
      </c>
    </row>
    <row r="28" spans="1:10" s="64" customFormat="1" ht="17.100000000000001" customHeight="1" x14ac:dyDescent="0.2">
      <c r="A28" s="63" t="s">
        <v>284</v>
      </c>
      <c r="B28" s="12">
        <v>73</v>
      </c>
      <c r="C28" s="62">
        <v>34</v>
      </c>
      <c r="D28" s="1">
        <v>0</v>
      </c>
      <c r="E28" s="50">
        <v>11.333333333333334</v>
      </c>
      <c r="F28" s="62" t="s">
        <v>112</v>
      </c>
      <c r="G28" s="62">
        <v>22</v>
      </c>
    </row>
    <row r="29" spans="1:10" s="64" customFormat="1" ht="17.100000000000001" customHeight="1" x14ac:dyDescent="0.2">
      <c r="A29" s="63" t="s">
        <v>179</v>
      </c>
      <c r="B29" s="12">
        <v>90</v>
      </c>
      <c r="C29" s="62">
        <v>34</v>
      </c>
      <c r="D29" s="1">
        <v>0</v>
      </c>
      <c r="E29" s="50">
        <v>11.333333333333334</v>
      </c>
      <c r="F29" s="62" t="s">
        <v>112</v>
      </c>
      <c r="G29" s="62">
        <v>22</v>
      </c>
      <c r="H29" s="65"/>
      <c r="I29" s="65"/>
      <c r="J29" s="65"/>
    </row>
    <row r="30" spans="1:10" s="64" customFormat="1" ht="17.100000000000001" customHeight="1" x14ac:dyDescent="0.2">
      <c r="A30" s="63" t="s">
        <v>101</v>
      </c>
      <c r="B30" s="12">
        <v>102</v>
      </c>
      <c r="C30" s="62">
        <v>34</v>
      </c>
      <c r="D30" s="1">
        <v>0</v>
      </c>
      <c r="E30" s="50">
        <v>11.333333333333334</v>
      </c>
      <c r="F30" s="62" t="s">
        <v>112</v>
      </c>
      <c r="G30" s="62">
        <v>22</v>
      </c>
      <c r="H30" s="65"/>
      <c r="I30" s="65"/>
      <c r="J30" s="65"/>
    </row>
    <row r="31" spans="1:10" s="64" customFormat="1" ht="17.100000000000001" customHeight="1" x14ac:dyDescent="0.2">
      <c r="A31" s="63" t="s">
        <v>219</v>
      </c>
      <c r="B31" s="12">
        <v>108</v>
      </c>
      <c r="C31" s="62">
        <v>33</v>
      </c>
      <c r="D31" s="1">
        <v>0</v>
      </c>
      <c r="E31" s="50">
        <v>11</v>
      </c>
      <c r="F31" s="62" t="s">
        <v>112</v>
      </c>
      <c r="G31" s="62">
        <v>28</v>
      </c>
    </row>
    <row r="32" spans="1:10" s="64" customFormat="1" ht="17.100000000000001" customHeight="1" x14ac:dyDescent="0.2">
      <c r="A32" s="63" t="s">
        <v>161</v>
      </c>
      <c r="B32" s="12">
        <v>115</v>
      </c>
      <c r="C32" s="62">
        <v>33</v>
      </c>
      <c r="D32" s="1">
        <v>0</v>
      </c>
      <c r="E32" s="50">
        <v>11</v>
      </c>
      <c r="F32" s="62" t="s">
        <v>112</v>
      </c>
      <c r="G32" s="62">
        <v>28</v>
      </c>
    </row>
    <row r="33" spans="1:10" s="64" customFormat="1" ht="17.100000000000001" customHeight="1" x14ac:dyDescent="0.2">
      <c r="A33" s="63" t="s">
        <v>99</v>
      </c>
      <c r="B33" s="12">
        <v>32</v>
      </c>
      <c r="C33" s="62">
        <v>31</v>
      </c>
      <c r="D33" s="1">
        <v>0</v>
      </c>
      <c r="E33" s="50">
        <v>10.333333333333334</v>
      </c>
      <c r="F33" s="62" t="s">
        <v>112</v>
      </c>
      <c r="G33" s="62">
        <v>30</v>
      </c>
      <c r="H33" s="65"/>
      <c r="I33" s="65"/>
      <c r="J33" s="65"/>
    </row>
    <row r="34" spans="1:10" s="65" customFormat="1" ht="17.100000000000001" customHeight="1" x14ac:dyDescent="0.2">
      <c r="A34" s="63" t="s">
        <v>275</v>
      </c>
      <c r="B34" s="12">
        <v>36</v>
      </c>
      <c r="C34" s="62">
        <v>31</v>
      </c>
      <c r="D34" s="1">
        <v>0</v>
      </c>
      <c r="E34" s="50">
        <v>10.333333333333334</v>
      </c>
      <c r="F34" s="62" t="s">
        <v>112</v>
      </c>
      <c r="G34" s="62">
        <v>30</v>
      </c>
      <c r="H34" s="64"/>
      <c r="I34" s="64"/>
      <c r="J34" s="64"/>
    </row>
    <row r="35" spans="1:10" s="64" customFormat="1" ht="17.100000000000001" customHeight="1" x14ac:dyDescent="0.2">
      <c r="A35" s="63" t="s">
        <v>201</v>
      </c>
      <c r="B35" s="12">
        <v>41</v>
      </c>
      <c r="C35" s="62">
        <v>31</v>
      </c>
      <c r="D35" s="1">
        <v>0</v>
      </c>
      <c r="E35" s="50">
        <v>10.333333333333334</v>
      </c>
      <c r="F35" s="62" t="s">
        <v>112</v>
      </c>
      <c r="G35" s="62">
        <v>30</v>
      </c>
    </row>
    <row r="36" spans="1:10" s="64" customFormat="1" ht="17.100000000000001" customHeight="1" x14ac:dyDescent="0.2">
      <c r="A36" s="63" t="s">
        <v>133</v>
      </c>
      <c r="B36" s="12">
        <v>63</v>
      </c>
      <c r="C36" s="62">
        <v>31</v>
      </c>
      <c r="D36" s="1">
        <v>0</v>
      </c>
      <c r="E36" s="50">
        <v>10.333333333333334</v>
      </c>
      <c r="F36" s="62" t="s">
        <v>112</v>
      </c>
      <c r="G36" s="62">
        <v>30</v>
      </c>
    </row>
    <row r="37" spans="1:10" s="64" customFormat="1" ht="17.100000000000001" customHeight="1" x14ac:dyDescent="0.2">
      <c r="A37" s="63" t="s">
        <v>178</v>
      </c>
      <c r="B37" s="12">
        <v>89</v>
      </c>
      <c r="C37" s="62">
        <v>30</v>
      </c>
      <c r="D37" s="1">
        <v>0</v>
      </c>
      <c r="E37" s="50">
        <v>10</v>
      </c>
      <c r="F37" s="62" t="s">
        <v>112</v>
      </c>
      <c r="G37" s="62">
        <v>34</v>
      </c>
      <c r="H37" s="65"/>
      <c r="I37" s="65"/>
      <c r="J37" s="65"/>
    </row>
    <row r="38" spans="1:10" s="64" customFormat="1" ht="17.100000000000001" customHeight="1" x14ac:dyDescent="0.2">
      <c r="A38" s="63" t="s">
        <v>213</v>
      </c>
      <c r="B38" s="12">
        <v>40</v>
      </c>
      <c r="C38" s="62">
        <v>28</v>
      </c>
      <c r="D38" s="1">
        <v>0</v>
      </c>
      <c r="E38" s="50">
        <v>9.3333333333333339</v>
      </c>
      <c r="F38" s="62" t="s">
        <v>112</v>
      </c>
      <c r="G38" s="62">
        <v>35</v>
      </c>
    </row>
    <row r="39" spans="1:10" s="65" customFormat="1" ht="17.100000000000001" customHeight="1" x14ac:dyDescent="0.2">
      <c r="A39" s="63" t="s">
        <v>177</v>
      </c>
      <c r="B39" s="12">
        <v>76</v>
      </c>
      <c r="C39" s="62">
        <v>18</v>
      </c>
      <c r="D39" s="1">
        <v>0</v>
      </c>
      <c r="E39" s="50">
        <v>6</v>
      </c>
      <c r="F39" s="62" t="s">
        <v>112</v>
      </c>
      <c r="G39" s="62">
        <v>36</v>
      </c>
      <c r="H39" s="64"/>
      <c r="I39" s="64"/>
      <c r="J39" s="64"/>
    </row>
    <row r="40" spans="1:10" s="64" customFormat="1" ht="17.100000000000001" customHeight="1" x14ac:dyDescent="0.2">
      <c r="A40" s="63" t="s">
        <v>274</v>
      </c>
      <c r="B40" s="12">
        <v>87</v>
      </c>
      <c r="C40" s="62">
        <v>18</v>
      </c>
      <c r="D40" s="1">
        <v>0</v>
      </c>
      <c r="E40" s="50">
        <v>6</v>
      </c>
      <c r="F40" s="62" t="s">
        <v>112</v>
      </c>
      <c r="G40" s="62">
        <v>36</v>
      </c>
    </row>
    <row r="41" spans="1:10" s="64" customFormat="1" ht="17.100000000000001" customHeight="1" x14ac:dyDescent="0.2">
      <c r="A41" s="63" t="s">
        <v>282</v>
      </c>
      <c r="B41" s="12">
        <v>50</v>
      </c>
      <c r="C41" s="62">
        <v>16</v>
      </c>
      <c r="D41" s="1">
        <v>0</v>
      </c>
      <c r="E41" s="50">
        <v>5.333333333333333</v>
      </c>
      <c r="F41" s="62" t="s">
        <v>112</v>
      </c>
      <c r="G41" s="62">
        <v>38</v>
      </c>
    </row>
  </sheetData>
  <mergeCells count="7">
    <mergeCell ref="A2:A3"/>
    <mergeCell ref="B2:B3"/>
    <mergeCell ref="C2:C3"/>
    <mergeCell ref="A1:B1"/>
    <mergeCell ref="C1:G1"/>
    <mergeCell ref="F2:F3"/>
    <mergeCell ref="G2:G3"/>
  </mergeCells>
  <printOptions horizontalCentered="1"/>
  <pageMargins left="0.47244094488188981" right="0.23622047244094491" top="0.59055118110236227" bottom="0.59055118110236227" header="0.43307086614173229" footer="0.27559055118110237"/>
  <pageSetup paperSize="9" orientation="portrait" horizontalDpi="300" verticalDpi="300" copies="1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100"/>
  <sheetViews>
    <sheetView topLeftCell="B1" workbookViewId="0">
      <selection activeCell="B1" sqref="B1:H100"/>
    </sheetView>
  </sheetViews>
  <sheetFormatPr defaultRowHeight="12.75" x14ac:dyDescent="0.2"/>
  <cols>
    <col min="1" max="1" width="11.28515625" hidden="1" customWidth="1"/>
    <col min="2" max="2" width="30" customWidth="1"/>
    <col min="3" max="4" width="9.28515625" style="22" customWidth="1"/>
    <col min="5" max="5" width="8.5703125" style="22" bestFit="1" customWidth="1"/>
    <col min="6" max="6" width="8.85546875" style="53" customWidth="1"/>
    <col min="7" max="7" width="18.5703125" style="53" customWidth="1"/>
    <col min="8" max="8" width="10.42578125" style="22" customWidth="1"/>
  </cols>
  <sheetData>
    <row r="1" spans="1:11" s="58" customFormat="1" ht="51" customHeight="1" x14ac:dyDescent="0.35">
      <c r="A1" s="84"/>
      <c r="B1" s="224" t="s">
        <v>252</v>
      </c>
      <c r="C1" s="226"/>
      <c r="D1" s="214" t="s">
        <v>131</v>
      </c>
      <c r="E1" s="222"/>
      <c r="F1" s="222"/>
      <c r="G1" s="222"/>
      <c r="H1" s="223"/>
    </row>
    <row r="2" spans="1:11" s="38" customFormat="1" ht="22.5" customHeight="1" x14ac:dyDescent="0.2">
      <c r="A2" s="183" t="s">
        <v>124</v>
      </c>
      <c r="B2" s="185" t="s">
        <v>85</v>
      </c>
      <c r="C2" s="183" t="s">
        <v>2</v>
      </c>
      <c r="D2" s="183" t="s">
        <v>88</v>
      </c>
      <c r="E2" s="41" t="s">
        <v>16</v>
      </c>
      <c r="F2" s="51"/>
      <c r="G2" s="183" t="s">
        <v>48</v>
      </c>
      <c r="H2" s="183" t="s">
        <v>9</v>
      </c>
    </row>
    <row r="3" spans="1:11" s="38" customFormat="1" ht="15.75" customHeight="1" x14ac:dyDescent="0.2">
      <c r="A3" s="187"/>
      <c r="B3" s="186"/>
      <c r="C3" s="187"/>
      <c r="D3" s="187"/>
      <c r="E3" s="40" t="s">
        <v>86</v>
      </c>
      <c r="F3" s="52" t="s">
        <v>87</v>
      </c>
      <c r="G3" s="184"/>
      <c r="H3" s="184"/>
    </row>
    <row r="4" spans="1:11" s="64" customFormat="1" ht="17.100000000000001" customHeight="1" x14ac:dyDescent="0.2">
      <c r="A4" s="62">
        <v>1</v>
      </c>
      <c r="B4" s="63" t="s">
        <v>134</v>
      </c>
      <c r="C4" s="12">
        <v>111</v>
      </c>
      <c r="D4" s="62">
        <v>56</v>
      </c>
      <c r="E4" s="1">
        <v>1</v>
      </c>
      <c r="F4" s="50">
        <v>2.6666666666666665</v>
      </c>
      <c r="G4" s="62" t="s">
        <v>157</v>
      </c>
      <c r="H4" s="62">
        <v>1</v>
      </c>
    </row>
    <row r="5" spans="1:11" s="64" customFormat="1" ht="17.100000000000001" customHeight="1" x14ac:dyDescent="0.2">
      <c r="A5" s="62">
        <v>2</v>
      </c>
      <c r="B5" s="63" t="s">
        <v>167</v>
      </c>
      <c r="C5" s="12">
        <v>33</v>
      </c>
      <c r="D5" s="62">
        <v>52</v>
      </c>
      <c r="E5" s="1">
        <v>1</v>
      </c>
      <c r="F5" s="50">
        <v>1.3333333333333333</v>
      </c>
      <c r="G5" s="62" t="s">
        <v>157</v>
      </c>
      <c r="H5" s="62">
        <v>2</v>
      </c>
    </row>
    <row r="6" spans="1:11" s="64" customFormat="1" ht="17.100000000000001" customHeight="1" x14ac:dyDescent="0.2">
      <c r="A6" s="62">
        <v>3</v>
      </c>
      <c r="B6" s="63" t="s">
        <v>201</v>
      </c>
      <c r="C6" s="12">
        <v>75</v>
      </c>
      <c r="D6" s="62">
        <v>52</v>
      </c>
      <c r="E6" s="1">
        <v>1</v>
      </c>
      <c r="F6" s="50">
        <v>1.3333333333333333</v>
      </c>
      <c r="G6" s="62" t="s">
        <v>157</v>
      </c>
      <c r="H6" s="62">
        <v>2</v>
      </c>
      <c r="I6" s="65"/>
      <c r="J6" s="65"/>
      <c r="K6" s="65"/>
    </row>
    <row r="7" spans="1:11" s="64" customFormat="1" ht="17.100000000000001" customHeight="1" x14ac:dyDescent="0.2">
      <c r="A7" s="62">
        <v>4</v>
      </c>
      <c r="B7" s="63" t="s">
        <v>210</v>
      </c>
      <c r="C7" s="12">
        <v>36</v>
      </c>
      <c r="D7" s="62">
        <v>48</v>
      </c>
      <c r="E7" s="1">
        <v>1</v>
      </c>
      <c r="F7" s="50">
        <v>0</v>
      </c>
      <c r="G7" s="62" t="s">
        <v>157</v>
      </c>
      <c r="H7" s="62">
        <v>4</v>
      </c>
      <c r="I7" s="65"/>
      <c r="J7" s="65"/>
      <c r="K7" s="65"/>
    </row>
    <row r="8" spans="1:11" s="64" customFormat="1" ht="17.100000000000001" customHeight="1" x14ac:dyDescent="0.2">
      <c r="A8" s="62">
        <v>5</v>
      </c>
      <c r="B8" s="63" t="s">
        <v>107</v>
      </c>
      <c r="C8" s="12">
        <v>69</v>
      </c>
      <c r="D8" s="62">
        <v>48</v>
      </c>
      <c r="E8" s="1">
        <v>1</v>
      </c>
      <c r="F8" s="50">
        <v>0</v>
      </c>
      <c r="G8" s="62" t="s">
        <v>157</v>
      </c>
      <c r="H8" s="62">
        <v>4</v>
      </c>
      <c r="I8" s="65"/>
      <c r="J8" s="65"/>
      <c r="K8" s="65"/>
    </row>
    <row r="9" spans="1:11" s="64" customFormat="1" ht="17.100000000000001" customHeight="1" x14ac:dyDescent="0.2">
      <c r="A9" s="62">
        <v>6</v>
      </c>
      <c r="B9" s="63" t="s">
        <v>153</v>
      </c>
      <c r="C9" s="12">
        <v>113</v>
      </c>
      <c r="D9" s="62">
        <v>48</v>
      </c>
      <c r="E9" s="1">
        <v>1</v>
      </c>
      <c r="F9" s="50">
        <v>0</v>
      </c>
      <c r="G9" s="62" t="s">
        <v>157</v>
      </c>
      <c r="H9" s="62">
        <v>4</v>
      </c>
    </row>
    <row r="10" spans="1:11" s="64" customFormat="1" ht="17.100000000000001" customHeight="1" x14ac:dyDescent="0.2">
      <c r="A10" s="62">
        <v>7</v>
      </c>
      <c r="B10" s="63" t="s">
        <v>236</v>
      </c>
      <c r="C10" s="12">
        <v>12</v>
      </c>
      <c r="D10" s="62">
        <v>44</v>
      </c>
      <c r="E10" s="1">
        <v>0</v>
      </c>
      <c r="F10" s="50">
        <v>14.666666666666666</v>
      </c>
      <c r="G10" s="62" t="s">
        <v>157</v>
      </c>
      <c r="H10" s="62">
        <v>7</v>
      </c>
    </row>
    <row r="11" spans="1:11" s="64" customFormat="1" ht="17.100000000000001" customHeight="1" x14ac:dyDescent="0.2">
      <c r="A11" s="62">
        <v>8</v>
      </c>
      <c r="B11" s="63" t="s">
        <v>95</v>
      </c>
      <c r="C11" s="12">
        <v>91</v>
      </c>
      <c r="D11" s="62">
        <v>44</v>
      </c>
      <c r="E11" s="1">
        <v>0</v>
      </c>
      <c r="F11" s="50">
        <v>14.666666666666666</v>
      </c>
      <c r="G11" s="62" t="s">
        <v>157</v>
      </c>
      <c r="H11" s="62">
        <v>7</v>
      </c>
    </row>
    <row r="12" spans="1:11" s="64" customFormat="1" ht="17.100000000000001" customHeight="1" x14ac:dyDescent="0.2">
      <c r="A12" s="62">
        <v>9</v>
      </c>
      <c r="B12" s="63" t="s">
        <v>296</v>
      </c>
      <c r="C12" s="12">
        <v>89</v>
      </c>
      <c r="D12" s="62">
        <v>36</v>
      </c>
      <c r="E12" s="1">
        <v>0</v>
      </c>
      <c r="F12" s="50">
        <v>12</v>
      </c>
      <c r="G12" s="62" t="s">
        <v>249</v>
      </c>
      <c r="H12" s="62">
        <v>9</v>
      </c>
    </row>
    <row r="13" spans="1:11" s="64" customFormat="1" ht="17.100000000000001" customHeight="1" x14ac:dyDescent="0.2">
      <c r="A13" s="62">
        <v>10</v>
      </c>
      <c r="B13" s="63" t="s">
        <v>278</v>
      </c>
      <c r="C13" s="12">
        <v>114</v>
      </c>
      <c r="D13" s="62">
        <v>36</v>
      </c>
      <c r="E13" s="1">
        <v>0</v>
      </c>
      <c r="F13" s="50">
        <v>12</v>
      </c>
      <c r="G13" s="62" t="s">
        <v>157</v>
      </c>
      <c r="H13" s="62">
        <v>9</v>
      </c>
    </row>
    <row r="14" spans="1:11" s="64" customFormat="1" ht="17.100000000000001" customHeight="1" x14ac:dyDescent="0.2">
      <c r="A14" s="62">
        <v>11</v>
      </c>
      <c r="B14" s="63" t="s">
        <v>180</v>
      </c>
      <c r="C14" s="12">
        <v>32</v>
      </c>
      <c r="D14" s="62">
        <v>32</v>
      </c>
      <c r="E14" s="1">
        <v>0</v>
      </c>
      <c r="F14" s="50">
        <v>10.666666666666666</v>
      </c>
      <c r="G14" s="62" t="s">
        <v>249</v>
      </c>
      <c r="H14" s="62">
        <v>11</v>
      </c>
      <c r="I14" s="65"/>
      <c r="J14" s="65"/>
      <c r="K14" s="65"/>
    </row>
    <row r="15" spans="1:11" s="64" customFormat="1" ht="17.100000000000001" customHeight="1" x14ac:dyDescent="0.2">
      <c r="A15" s="62">
        <v>12</v>
      </c>
      <c r="B15" s="63" t="s">
        <v>152</v>
      </c>
      <c r="C15" s="12">
        <v>90</v>
      </c>
      <c r="D15" s="62">
        <v>32</v>
      </c>
      <c r="E15" s="1">
        <v>0</v>
      </c>
      <c r="F15" s="50">
        <v>10.666666666666666</v>
      </c>
      <c r="G15" s="62" t="s">
        <v>157</v>
      </c>
      <c r="H15" s="62">
        <v>11</v>
      </c>
    </row>
    <row r="16" spans="1:11" s="64" customFormat="1" ht="17.100000000000001" customHeight="1" x14ac:dyDescent="0.2">
      <c r="A16" s="62">
        <v>13</v>
      </c>
      <c r="B16" s="63" t="s">
        <v>208</v>
      </c>
      <c r="C16" s="12">
        <v>107</v>
      </c>
      <c r="D16" s="62">
        <v>32</v>
      </c>
      <c r="E16" s="1">
        <v>0</v>
      </c>
      <c r="F16" s="50">
        <v>10.666666666666666</v>
      </c>
      <c r="G16" s="62" t="s">
        <v>157</v>
      </c>
      <c r="H16" s="62">
        <v>11</v>
      </c>
      <c r="I16" s="65"/>
      <c r="J16" s="65"/>
      <c r="K16" s="65"/>
    </row>
    <row r="17" spans="1:11" s="64" customFormat="1" ht="17.100000000000001" customHeight="1" x14ac:dyDescent="0.2">
      <c r="A17" s="62">
        <v>14</v>
      </c>
      <c r="B17" s="63" t="s">
        <v>237</v>
      </c>
      <c r="C17" s="12">
        <v>108</v>
      </c>
      <c r="D17" s="62">
        <v>32</v>
      </c>
      <c r="E17" s="1">
        <v>0</v>
      </c>
      <c r="F17" s="50">
        <v>10.666666666666666</v>
      </c>
      <c r="G17" s="62" t="s">
        <v>157</v>
      </c>
      <c r="H17" s="62">
        <v>11</v>
      </c>
    </row>
    <row r="18" spans="1:11" s="64" customFormat="1" ht="17.100000000000001" customHeight="1" x14ac:dyDescent="0.2">
      <c r="A18" s="62">
        <v>15</v>
      </c>
      <c r="B18" s="63" t="s">
        <v>182</v>
      </c>
      <c r="C18" s="12">
        <v>115</v>
      </c>
      <c r="D18" s="62">
        <v>32</v>
      </c>
      <c r="E18" s="1">
        <v>0</v>
      </c>
      <c r="F18" s="50">
        <v>10.666666666666666</v>
      </c>
      <c r="G18" s="62" t="s">
        <v>157</v>
      </c>
      <c r="H18" s="62">
        <v>11</v>
      </c>
    </row>
    <row r="19" spans="1:11" s="64" customFormat="1" ht="17.100000000000001" customHeight="1" x14ac:dyDescent="0.2">
      <c r="A19" s="62">
        <v>16</v>
      </c>
      <c r="B19" s="63" t="s">
        <v>275</v>
      </c>
      <c r="C19" s="12">
        <v>116</v>
      </c>
      <c r="D19" s="62">
        <v>32</v>
      </c>
      <c r="E19" s="1">
        <v>0</v>
      </c>
      <c r="F19" s="50">
        <v>10.666666666666666</v>
      </c>
      <c r="G19" s="62" t="s">
        <v>157</v>
      </c>
      <c r="H19" s="62">
        <v>11</v>
      </c>
    </row>
    <row r="20" spans="1:11" s="64" customFormat="1" ht="17.100000000000001" customHeight="1" x14ac:dyDescent="0.2">
      <c r="A20" s="62">
        <v>17</v>
      </c>
      <c r="B20" s="63" t="s">
        <v>96</v>
      </c>
      <c r="C20" s="12">
        <v>1</v>
      </c>
      <c r="D20" s="62">
        <v>28</v>
      </c>
      <c r="E20" s="1">
        <v>0</v>
      </c>
      <c r="F20" s="50">
        <v>9.3333333333333339</v>
      </c>
      <c r="G20" s="62" t="s">
        <v>249</v>
      </c>
      <c r="H20" s="62">
        <v>17</v>
      </c>
    </row>
    <row r="21" spans="1:11" s="64" customFormat="1" ht="17.100000000000001" customHeight="1" x14ac:dyDescent="0.2">
      <c r="A21" s="62">
        <v>18</v>
      </c>
      <c r="B21" s="63" t="s">
        <v>304</v>
      </c>
      <c r="C21" s="12">
        <v>6</v>
      </c>
      <c r="D21" s="62">
        <v>28</v>
      </c>
      <c r="E21" s="1">
        <v>0</v>
      </c>
      <c r="F21" s="50">
        <v>9.3333333333333339</v>
      </c>
      <c r="G21" s="62" t="s">
        <v>249</v>
      </c>
      <c r="H21" s="62">
        <v>17</v>
      </c>
    </row>
    <row r="22" spans="1:11" s="64" customFormat="1" ht="17.100000000000001" customHeight="1" x14ac:dyDescent="0.2">
      <c r="A22" s="62">
        <v>19</v>
      </c>
      <c r="B22" s="63" t="s">
        <v>104</v>
      </c>
      <c r="C22" s="12">
        <v>13</v>
      </c>
      <c r="D22" s="62">
        <v>28</v>
      </c>
      <c r="E22" s="1">
        <v>0</v>
      </c>
      <c r="F22" s="50">
        <v>9.3333333333333339</v>
      </c>
      <c r="G22" s="62" t="s">
        <v>249</v>
      </c>
      <c r="H22" s="62">
        <v>17</v>
      </c>
      <c r="I22" s="65"/>
      <c r="J22" s="65"/>
      <c r="K22" s="65"/>
    </row>
    <row r="23" spans="1:11" s="64" customFormat="1" ht="17.100000000000001" customHeight="1" x14ac:dyDescent="0.2">
      <c r="A23" s="62">
        <v>20</v>
      </c>
      <c r="B23" s="63" t="s">
        <v>294</v>
      </c>
      <c r="C23" s="12">
        <v>16</v>
      </c>
      <c r="D23" s="62">
        <v>28</v>
      </c>
      <c r="E23" s="1">
        <v>0</v>
      </c>
      <c r="F23" s="50">
        <v>9.3333333333333339</v>
      </c>
      <c r="G23" s="62" t="s">
        <v>249</v>
      </c>
      <c r="H23" s="62">
        <v>17</v>
      </c>
    </row>
    <row r="24" spans="1:11" s="64" customFormat="1" ht="17.100000000000001" customHeight="1" x14ac:dyDescent="0.2">
      <c r="A24" s="62">
        <v>21</v>
      </c>
      <c r="B24" s="63" t="s">
        <v>101</v>
      </c>
      <c r="C24" s="12">
        <v>49</v>
      </c>
      <c r="D24" s="62">
        <v>28</v>
      </c>
      <c r="E24" s="1">
        <v>0</v>
      </c>
      <c r="F24" s="50">
        <v>9.3333333333333339</v>
      </c>
      <c r="G24" s="62" t="s">
        <v>249</v>
      </c>
      <c r="H24" s="62">
        <v>17</v>
      </c>
    </row>
    <row r="25" spans="1:11" s="65" customFormat="1" ht="17.100000000000001" customHeight="1" x14ac:dyDescent="0.2">
      <c r="A25" s="62">
        <v>22</v>
      </c>
      <c r="B25" s="63" t="s">
        <v>274</v>
      </c>
      <c r="C25" s="12">
        <v>50</v>
      </c>
      <c r="D25" s="62">
        <v>28</v>
      </c>
      <c r="E25" s="1">
        <v>0</v>
      </c>
      <c r="F25" s="50">
        <v>9.3333333333333339</v>
      </c>
      <c r="G25" s="62" t="s">
        <v>249</v>
      </c>
      <c r="H25" s="62">
        <v>17</v>
      </c>
      <c r="I25" s="64"/>
      <c r="J25" s="64"/>
      <c r="K25" s="64"/>
    </row>
    <row r="26" spans="1:11" s="64" customFormat="1" ht="17.100000000000001" customHeight="1" x14ac:dyDescent="0.2">
      <c r="A26" s="62">
        <v>23</v>
      </c>
      <c r="B26" s="63" t="s">
        <v>99</v>
      </c>
      <c r="C26" s="12">
        <v>81</v>
      </c>
      <c r="D26" s="62">
        <v>28</v>
      </c>
      <c r="E26" s="1">
        <v>0</v>
      </c>
      <c r="F26" s="50">
        <v>9.3333333333333339</v>
      </c>
      <c r="G26" s="62" t="s">
        <v>249</v>
      </c>
      <c r="H26" s="62">
        <v>17</v>
      </c>
      <c r="I26" s="65"/>
      <c r="J26" s="65"/>
      <c r="K26" s="65"/>
    </row>
    <row r="27" spans="1:11" s="64" customFormat="1" ht="17.100000000000001" customHeight="1" x14ac:dyDescent="0.2">
      <c r="A27" s="62">
        <v>24</v>
      </c>
      <c r="B27" s="63" t="s">
        <v>106</v>
      </c>
      <c r="C27" s="12">
        <v>82</v>
      </c>
      <c r="D27" s="62">
        <v>28</v>
      </c>
      <c r="E27" s="1">
        <v>0</v>
      </c>
      <c r="F27" s="50">
        <v>9.3333333333333339</v>
      </c>
      <c r="G27" s="62" t="s">
        <v>249</v>
      </c>
      <c r="H27" s="62">
        <v>17</v>
      </c>
    </row>
    <row r="28" spans="1:11" s="64" customFormat="1" ht="17.100000000000001" customHeight="1" x14ac:dyDescent="0.2">
      <c r="A28" s="62">
        <v>25</v>
      </c>
      <c r="B28" s="63" t="s">
        <v>299</v>
      </c>
      <c r="C28" s="12">
        <v>86</v>
      </c>
      <c r="D28" s="62">
        <v>28</v>
      </c>
      <c r="E28" s="1">
        <v>0</v>
      </c>
      <c r="F28" s="50">
        <v>9.3333333333333339</v>
      </c>
      <c r="G28" s="62" t="s">
        <v>249</v>
      </c>
      <c r="H28" s="62">
        <v>17</v>
      </c>
    </row>
    <row r="29" spans="1:11" s="64" customFormat="1" ht="17.100000000000001" customHeight="1" x14ac:dyDescent="0.2">
      <c r="A29" s="62">
        <v>26</v>
      </c>
      <c r="B29" s="63" t="s">
        <v>203</v>
      </c>
      <c r="C29" s="12">
        <v>93</v>
      </c>
      <c r="D29" s="62">
        <v>28</v>
      </c>
      <c r="E29" s="1">
        <v>0</v>
      </c>
      <c r="F29" s="50">
        <v>9.3333333333333339</v>
      </c>
      <c r="G29" s="62" t="s">
        <v>249</v>
      </c>
      <c r="H29" s="62">
        <v>17</v>
      </c>
      <c r="I29" s="65"/>
      <c r="J29" s="65"/>
      <c r="K29" s="65"/>
    </row>
    <row r="30" spans="1:11" s="64" customFormat="1" ht="17.100000000000001" customHeight="1" x14ac:dyDescent="0.2">
      <c r="A30" s="62">
        <v>27</v>
      </c>
      <c r="B30" s="63" t="s">
        <v>277</v>
      </c>
      <c r="C30" s="12">
        <v>34</v>
      </c>
      <c r="D30" s="62">
        <v>27</v>
      </c>
      <c r="E30" s="1">
        <v>0</v>
      </c>
      <c r="F30" s="50">
        <v>9</v>
      </c>
      <c r="G30" s="62" t="s">
        <v>249</v>
      </c>
      <c r="H30" s="62">
        <v>27</v>
      </c>
      <c r="I30" s="65"/>
      <c r="J30" s="65"/>
      <c r="K30" s="65"/>
    </row>
    <row r="31" spans="1:11" s="64" customFormat="1" ht="17.100000000000001" customHeight="1" x14ac:dyDescent="0.2">
      <c r="A31" s="62">
        <v>28</v>
      </c>
      <c r="B31" s="63" t="s">
        <v>276</v>
      </c>
      <c r="C31" s="12">
        <v>97</v>
      </c>
      <c r="D31" s="62">
        <v>27</v>
      </c>
      <c r="E31" s="1">
        <v>0</v>
      </c>
      <c r="F31" s="50">
        <v>9</v>
      </c>
      <c r="G31" s="62" t="s">
        <v>249</v>
      </c>
      <c r="H31" s="62">
        <v>27</v>
      </c>
    </row>
    <row r="32" spans="1:11" s="64" customFormat="1" ht="17.100000000000001" customHeight="1" x14ac:dyDescent="0.2">
      <c r="A32" s="62">
        <v>29</v>
      </c>
      <c r="B32" s="63" t="s">
        <v>289</v>
      </c>
      <c r="C32" s="12">
        <v>3</v>
      </c>
      <c r="D32" s="62">
        <v>24</v>
      </c>
      <c r="E32" s="1">
        <v>0</v>
      </c>
      <c r="F32" s="50">
        <v>8</v>
      </c>
      <c r="G32" s="62" t="s">
        <v>249</v>
      </c>
      <c r="H32" s="62">
        <v>29</v>
      </c>
    </row>
    <row r="33" spans="1:11" s="64" customFormat="1" ht="17.100000000000001" customHeight="1" x14ac:dyDescent="0.2">
      <c r="A33" s="62">
        <v>30</v>
      </c>
      <c r="B33" s="63" t="s">
        <v>271</v>
      </c>
      <c r="C33" s="12">
        <v>10</v>
      </c>
      <c r="D33" s="62">
        <v>24</v>
      </c>
      <c r="E33" s="1">
        <v>0</v>
      </c>
      <c r="F33" s="50">
        <v>8</v>
      </c>
      <c r="G33" s="62" t="s">
        <v>249</v>
      </c>
      <c r="H33" s="62">
        <v>29</v>
      </c>
      <c r="I33" s="65"/>
      <c r="J33" s="65"/>
      <c r="K33" s="65"/>
    </row>
    <row r="34" spans="1:11" s="65" customFormat="1" ht="17.100000000000001" customHeight="1" x14ac:dyDescent="0.2">
      <c r="A34" s="62">
        <v>31</v>
      </c>
      <c r="B34" s="63" t="s">
        <v>177</v>
      </c>
      <c r="C34" s="12">
        <v>42</v>
      </c>
      <c r="D34" s="62">
        <v>24</v>
      </c>
      <c r="E34" s="1">
        <v>0</v>
      </c>
      <c r="F34" s="50">
        <v>8</v>
      </c>
      <c r="G34" s="62" t="s">
        <v>249</v>
      </c>
      <c r="H34" s="62">
        <v>29</v>
      </c>
      <c r="I34" s="64"/>
      <c r="J34" s="64"/>
      <c r="K34" s="64"/>
    </row>
    <row r="35" spans="1:11" s="64" customFormat="1" ht="17.100000000000001" customHeight="1" x14ac:dyDescent="0.2">
      <c r="A35" s="62">
        <v>32</v>
      </c>
      <c r="B35" s="63" t="s">
        <v>169</v>
      </c>
      <c r="C35" s="12">
        <v>46</v>
      </c>
      <c r="D35" s="62">
        <v>24</v>
      </c>
      <c r="E35" s="1">
        <v>0</v>
      </c>
      <c r="F35" s="50">
        <v>8</v>
      </c>
      <c r="G35" s="62" t="s">
        <v>249</v>
      </c>
      <c r="H35" s="62">
        <v>29</v>
      </c>
    </row>
    <row r="36" spans="1:11" s="64" customFormat="1" ht="17.100000000000001" customHeight="1" x14ac:dyDescent="0.2">
      <c r="A36" s="62">
        <v>33</v>
      </c>
      <c r="B36" s="63" t="s">
        <v>302</v>
      </c>
      <c r="C36" s="12">
        <v>52</v>
      </c>
      <c r="D36" s="62">
        <v>24</v>
      </c>
      <c r="E36" s="1">
        <v>0</v>
      </c>
      <c r="F36" s="50">
        <v>8</v>
      </c>
      <c r="G36" s="62" t="s">
        <v>249</v>
      </c>
      <c r="H36" s="62">
        <v>29</v>
      </c>
    </row>
    <row r="37" spans="1:11" s="64" customFormat="1" ht="17.100000000000001" customHeight="1" x14ac:dyDescent="0.2">
      <c r="A37" s="62">
        <v>34</v>
      </c>
      <c r="B37" s="63" t="s">
        <v>292</v>
      </c>
      <c r="C37" s="12">
        <v>78</v>
      </c>
      <c r="D37" s="62">
        <v>24</v>
      </c>
      <c r="E37" s="1">
        <v>0</v>
      </c>
      <c r="F37" s="50">
        <v>8</v>
      </c>
      <c r="G37" s="62" t="s">
        <v>249</v>
      </c>
      <c r="H37" s="62">
        <v>29</v>
      </c>
      <c r="I37" s="65"/>
      <c r="J37" s="65"/>
      <c r="K37" s="65"/>
    </row>
    <row r="38" spans="1:11" s="64" customFormat="1" ht="17.100000000000001" customHeight="1" x14ac:dyDescent="0.2">
      <c r="A38" s="62">
        <v>35</v>
      </c>
      <c r="B38" s="63" t="s">
        <v>154</v>
      </c>
      <c r="C38" s="12">
        <v>92</v>
      </c>
      <c r="D38" s="62">
        <v>24</v>
      </c>
      <c r="E38" s="1">
        <v>0</v>
      </c>
      <c r="F38" s="50">
        <v>8</v>
      </c>
      <c r="G38" s="62" t="s">
        <v>249</v>
      </c>
      <c r="H38" s="62">
        <v>29</v>
      </c>
    </row>
    <row r="39" spans="1:11" s="65" customFormat="1" ht="17.100000000000001" customHeight="1" x14ac:dyDescent="0.2">
      <c r="A39" s="62">
        <v>36</v>
      </c>
      <c r="B39" s="63" t="s">
        <v>204</v>
      </c>
      <c r="C39" s="12">
        <v>117</v>
      </c>
      <c r="D39" s="62">
        <v>23</v>
      </c>
      <c r="E39" s="1">
        <v>0</v>
      </c>
      <c r="F39" s="50">
        <v>7.666666666666667</v>
      </c>
      <c r="G39" s="62" t="s">
        <v>249</v>
      </c>
      <c r="H39" s="62">
        <v>36</v>
      </c>
      <c r="I39" s="64"/>
      <c r="J39" s="64"/>
      <c r="K39" s="64"/>
    </row>
    <row r="40" spans="1:11" s="64" customFormat="1" ht="17.100000000000001" customHeight="1" x14ac:dyDescent="0.2">
      <c r="A40" s="62">
        <v>37</v>
      </c>
      <c r="B40" s="63" t="s">
        <v>214</v>
      </c>
      <c r="C40" s="12">
        <v>41</v>
      </c>
      <c r="D40" s="62">
        <v>21</v>
      </c>
      <c r="E40" s="1">
        <v>0</v>
      </c>
      <c r="F40" s="50">
        <v>7</v>
      </c>
      <c r="G40" s="62" t="s">
        <v>249</v>
      </c>
      <c r="H40" s="62">
        <v>37</v>
      </c>
    </row>
    <row r="41" spans="1:11" s="64" customFormat="1" ht="17.100000000000001" customHeight="1" x14ac:dyDescent="0.2">
      <c r="A41" s="62">
        <v>38</v>
      </c>
      <c r="B41" s="63" t="s">
        <v>291</v>
      </c>
      <c r="C41" s="12">
        <v>47</v>
      </c>
      <c r="D41" s="62">
        <v>21</v>
      </c>
      <c r="E41" s="1">
        <v>0</v>
      </c>
      <c r="F41" s="50">
        <v>7</v>
      </c>
      <c r="G41" s="62" t="s">
        <v>249</v>
      </c>
      <c r="H41" s="62">
        <v>37</v>
      </c>
    </row>
    <row r="42" spans="1:11" s="64" customFormat="1" ht="17.100000000000001" customHeight="1" x14ac:dyDescent="0.2">
      <c r="A42" s="62">
        <v>39</v>
      </c>
      <c r="B42" s="63" t="s">
        <v>287</v>
      </c>
      <c r="C42" s="12">
        <v>64</v>
      </c>
      <c r="D42" s="62">
        <v>21</v>
      </c>
      <c r="E42" s="1">
        <v>0</v>
      </c>
      <c r="F42" s="50">
        <v>7</v>
      </c>
      <c r="G42" s="62" t="s">
        <v>249</v>
      </c>
      <c r="H42" s="62">
        <v>37</v>
      </c>
    </row>
    <row r="43" spans="1:11" s="64" customFormat="1" ht="17.100000000000001" customHeight="1" x14ac:dyDescent="0.2">
      <c r="A43" s="62">
        <v>40</v>
      </c>
      <c r="B43" s="63" t="s">
        <v>312</v>
      </c>
      <c r="C43" s="12">
        <v>67</v>
      </c>
      <c r="D43" s="62">
        <v>21</v>
      </c>
      <c r="E43" s="1">
        <v>0</v>
      </c>
      <c r="F43" s="50">
        <v>7</v>
      </c>
      <c r="G43" s="62" t="s">
        <v>249</v>
      </c>
      <c r="H43" s="62">
        <v>37</v>
      </c>
    </row>
    <row r="44" spans="1:11" s="65" customFormat="1" ht="17.100000000000001" customHeight="1" x14ac:dyDescent="0.2">
      <c r="A44" s="62">
        <v>41</v>
      </c>
      <c r="B44" s="63" t="s">
        <v>282</v>
      </c>
      <c r="C44" s="12">
        <v>68</v>
      </c>
      <c r="D44" s="62">
        <v>21</v>
      </c>
      <c r="E44" s="1">
        <v>0</v>
      </c>
      <c r="F44" s="50">
        <v>7</v>
      </c>
      <c r="G44" s="62" t="s">
        <v>249</v>
      </c>
      <c r="H44" s="62">
        <v>37</v>
      </c>
      <c r="I44" s="64"/>
      <c r="J44" s="64"/>
      <c r="K44" s="64"/>
    </row>
    <row r="45" spans="1:11" s="64" customFormat="1" ht="17.100000000000001" customHeight="1" x14ac:dyDescent="0.2">
      <c r="A45" s="62">
        <v>42</v>
      </c>
      <c r="B45" s="63" t="s">
        <v>155</v>
      </c>
      <c r="C45" s="12">
        <v>74</v>
      </c>
      <c r="D45" s="62">
        <v>21</v>
      </c>
      <c r="E45" s="1">
        <v>0</v>
      </c>
      <c r="F45" s="50">
        <v>7</v>
      </c>
      <c r="G45" s="62" t="s">
        <v>249</v>
      </c>
      <c r="H45" s="62">
        <v>37</v>
      </c>
    </row>
    <row r="46" spans="1:11" s="64" customFormat="1" ht="17.100000000000001" customHeight="1" x14ac:dyDescent="0.2">
      <c r="A46" s="62">
        <v>43</v>
      </c>
      <c r="B46" s="63" t="s">
        <v>164</v>
      </c>
      <c r="C46" s="12">
        <v>96</v>
      </c>
      <c r="D46" s="62">
        <v>21</v>
      </c>
      <c r="E46" s="1">
        <v>0</v>
      </c>
      <c r="F46" s="50">
        <v>7</v>
      </c>
      <c r="G46" s="62" t="s">
        <v>249</v>
      </c>
      <c r="H46" s="62">
        <v>37</v>
      </c>
    </row>
    <row r="47" spans="1:11" s="65" customFormat="1" ht="17.100000000000001" customHeight="1" x14ac:dyDescent="0.2">
      <c r="A47" s="62">
        <v>44</v>
      </c>
      <c r="B47" s="63" t="s">
        <v>162</v>
      </c>
      <c r="C47" s="12">
        <v>100</v>
      </c>
      <c r="D47" s="62">
        <v>21</v>
      </c>
      <c r="E47" s="1">
        <v>0</v>
      </c>
      <c r="F47" s="50">
        <v>7</v>
      </c>
      <c r="G47" s="62" t="s">
        <v>249</v>
      </c>
      <c r="H47" s="62">
        <v>37</v>
      </c>
    </row>
    <row r="48" spans="1:11" s="64" customFormat="1" ht="17.100000000000001" customHeight="1" x14ac:dyDescent="0.2">
      <c r="A48" s="62">
        <v>45</v>
      </c>
      <c r="B48" s="63" t="s">
        <v>238</v>
      </c>
      <c r="C48" s="12">
        <v>4</v>
      </c>
      <c r="D48" s="62">
        <v>18</v>
      </c>
      <c r="E48" s="1">
        <v>0</v>
      </c>
      <c r="F48" s="50">
        <v>6</v>
      </c>
      <c r="G48" s="62" t="s">
        <v>249</v>
      </c>
      <c r="H48" s="62">
        <v>45</v>
      </c>
    </row>
    <row r="49" spans="1:11" s="64" customFormat="1" ht="17.100000000000001" customHeight="1" x14ac:dyDescent="0.2">
      <c r="A49" s="62">
        <v>46</v>
      </c>
      <c r="B49" s="63" t="s">
        <v>217</v>
      </c>
      <c r="C49" s="12">
        <v>9</v>
      </c>
      <c r="D49" s="62">
        <v>18</v>
      </c>
      <c r="E49" s="1">
        <v>0</v>
      </c>
      <c r="F49" s="50">
        <v>6</v>
      </c>
      <c r="G49" s="62" t="s">
        <v>249</v>
      </c>
      <c r="H49" s="62">
        <v>45</v>
      </c>
    </row>
    <row r="50" spans="1:11" s="65" customFormat="1" ht="17.100000000000001" customHeight="1" x14ac:dyDescent="0.2">
      <c r="A50" s="62">
        <v>47</v>
      </c>
      <c r="B50" s="63" t="s">
        <v>187</v>
      </c>
      <c r="C50" s="12">
        <v>14</v>
      </c>
      <c r="D50" s="62">
        <v>18</v>
      </c>
      <c r="E50" s="1">
        <v>0</v>
      </c>
      <c r="F50" s="50">
        <v>6</v>
      </c>
      <c r="G50" s="62" t="s">
        <v>249</v>
      </c>
      <c r="H50" s="62">
        <v>45</v>
      </c>
    </row>
    <row r="51" spans="1:11" s="64" customFormat="1" ht="17.100000000000001" customHeight="1" x14ac:dyDescent="0.2">
      <c r="A51" s="62">
        <v>48</v>
      </c>
      <c r="B51" s="63" t="s">
        <v>300</v>
      </c>
      <c r="C51" s="12">
        <v>23</v>
      </c>
      <c r="D51" s="62">
        <v>18</v>
      </c>
      <c r="E51" s="1">
        <v>0</v>
      </c>
      <c r="F51" s="50">
        <v>6</v>
      </c>
      <c r="G51" s="62" t="s">
        <v>249</v>
      </c>
      <c r="H51" s="62">
        <v>45</v>
      </c>
    </row>
    <row r="52" spans="1:11" s="64" customFormat="1" ht="17.100000000000001" customHeight="1" x14ac:dyDescent="0.2">
      <c r="A52" s="62">
        <v>49</v>
      </c>
      <c r="B52" s="63" t="s">
        <v>279</v>
      </c>
      <c r="C52" s="12">
        <v>28</v>
      </c>
      <c r="D52" s="62">
        <v>18</v>
      </c>
      <c r="E52" s="1">
        <v>0</v>
      </c>
      <c r="F52" s="50">
        <v>6</v>
      </c>
      <c r="G52" s="62" t="s">
        <v>249</v>
      </c>
      <c r="H52" s="62">
        <v>45</v>
      </c>
    </row>
    <row r="53" spans="1:11" s="64" customFormat="1" ht="17.100000000000001" customHeight="1" x14ac:dyDescent="0.2">
      <c r="A53" s="62">
        <v>50</v>
      </c>
      <c r="B53" s="63" t="s">
        <v>288</v>
      </c>
      <c r="C53" s="12">
        <v>44</v>
      </c>
      <c r="D53" s="62">
        <v>18</v>
      </c>
      <c r="E53" s="1">
        <v>0</v>
      </c>
      <c r="F53" s="50">
        <v>6</v>
      </c>
      <c r="G53" s="62" t="s">
        <v>249</v>
      </c>
      <c r="H53" s="62">
        <v>45</v>
      </c>
    </row>
    <row r="54" spans="1:11" s="64" customFormat="1" ht="17.100000000000001" customHeight="1" x14ac:dyDescent="0.2">
      <c r="A54" s="62">
        <v>51</v>
      </c>
      <c r="B54" s="63" t="s">
        <v>206</v>
      </c>
      <c r="C54" s="12">
        <v>51</v>
      </c>
      <c r="D54" s="62">
        <v>18</v>
      </c>
      <c r="E54" s="1">
        <v>0</v>
      </c>
      <c r="F54" s="50">
        <v>6</v>
      </c>
      <c r="G54" s="62" t="s">
        <v>249</v>
      </c>
      <c r="H54" s="62">
        <v>45</v>
      </c>
    </row>
    <row r="55" spans="1:11" s="64" customFormat="1" ht="17.100000000000001" customHeight="1" x14ac:dyDescent="0.2">
      <c r="A55" s="62">
        <v>52</v>
      </c>
      <c r="B55" s="63" t="s">
        <v>166</v>
      </c>
      <c r="C55" s="12">
        <v>55</v>
      </c>
      <c r="D55" s="62">
        <v>18</v>
      </c>
      <c r="E55" s="1">
        <v>0</v>
      </c>
      <c r="F55" s="50">
        <v>6</v>
      </c>
      <c r="G55" s="62" t="s">
        <v>249</v>
      </c>
      <c r="H55" s="62">
        <v>45</v>
      </c>
    </row>
    <row r="56" spans="1:11" s="64" customFormat="1" ht="17.100000000000001" customHeight="1" x14ac:dyDescent="0.2">
      <c r="A56" s="62">
        <v>53</v>
      </c>
      <c r="B56" s="63" t="s">
        <v>286</v>
      </c>
      <c r="C56" s="12">
        <v>61</v>
      </c>
      <c r="D56" s="62">
        <v>18</v>
      </c>
      <c r="E56" s="1">
        <v>0</v>
      </c>
      <c r="F56" s="50">
        <v>6</v>
      </c>
      <c r="G56" s="62" t="s">
        <v>249</v>
      </c>
      <c r="H56" s="62">
        <v>45</v>
      </c>
    </row>
    <row r="57" spans="1:11" s="65" customFormat="1" ht="17.100000000000001" customHeight="1" x14ac:dyDescent="0.2">
      <c r="A57" s="62">
        <v>54</v>
      </c>
      <c r="B57" s="63" t="s">
        <v>293</v>
      </c>
      <c r="C57" s="12">
        <v>62</v>
      </c>
      <c r="D57" s="62">
        <v>18</v>
      </c>
      <c r="E57" s="1">
        <v>0</v>
      </c>
      <c r="F57" s="50">
        <v>6</v>
      </c>
      <c r="G57" s="62" t="s">
        <v>249</v>
      </c>
      <c r="H57" s="62">
        <v>45</v>
      </c>
      <c r="I57" s="64"/>
      <c r="J57" s="64"/>
      <c r="K57" s="64"/>
    </row>
    <row r="58" spans="1:11" s="64" customFormat="1" ht="17.100000000000001" customHeight="1" x14ac:dyDescent="0.2">
      <c r="A58" s="62">
        <v>55</v>
      </c>
      <c r="B58" s="63" t="s">
        <v>202</v>
      </c>
      <c r="C58" s="12">
        <v>65</v>
      </c>
      <c r="D58" s="62">
        <v>18</v>
      </c>
      <c r="E58" s="1">
        <v>0</v>
      </c>
      <c r="F58" s="50">
        <v>6</v>
      </c>
      <c r="G58" s="62" t="s">
        <v>249</v>
      </c>
      <c r="H58" s="62">
        <v>45</v>
      </c>
      <c r="I58" s="65"/>
      <c r="J58" s="65"/>
      <c r="K58" s="65"/>
    </row>
    <row r="59" spans="1:11" s="64" customFormat="1" ht="17.100000000000001" customHeight="1" x14ac:dyDescent="0.2">
      <c r="A59" s="62">
        <v>56</v>
      </c>
      <c r="B59" s="63" t="s">
        <v>285</v>
      </c>
      <c r="C59" s="12">
        <v>66</v>
      </c>
      <c r="D59" s="62">
        <v>18</v>
      </c>
      <c r="E59" s="1">
        <v>0</v>
      </c>
      <c r="F59" s="50">
        <v>6</v>
      </c>
      <c r="G59" s="62" t="s">
        <v>249</v>
      </c>
      <c r="H59" s="62">
        <v>45</v>
      </c>
    </row>
    <row r="60" spans="1:11" s="64" customFormat="1" ht="17.100000000000001" customHeight="1" x14ac:dyDescent="0.2">
      <c r="A60" s="62">
        <v>57</v>
      </c>
      <c r="B60" s="63" t="s">
        <v>103</v>
      </c>
      <c r="C60" s="12">
        <v>71</v>
      </c>
      <c r="D60" s="62">
        <v>18</v>
      </c>
      <c r="E60" s="1">
        <v>0</v>
      </c>
      <c r="F60" s="50">
        <v>6</v>
      </c>
      <c r="G60" s="62" t="s">
        <v>249</v>
      </c>
      <c r="H60" s="62">
        <v>45</v>
      </c>
    </row>
    <row r="61" spans="1:11" s="65" customFormat="1" ht="17.100000000000001" customHeight="1" x14ac:dyDescent="0.2">
      <c r="A61" s="62">
        <v>58</v>
      </c>
      <c r="B61" s="63" t="s">
        <v>283</v>
      </c>
      <c r="C61" s="12">
        <v>72</v>
      </c>
      <c r="D61" s="62">
        <v>18</v>
      </c>
      <c r="E61" s="1">
        <v>0</v>
      </c>
      <c r="F61" s="50">
        <v>6</v>
      </c>
      <c r="G61" s="62" t="s">
        <v>249</v>
      </c>
      <c r="H61" s="62">
        <v>45</v>
      </c>
    </row>
    <row r="62" spans="1:11" s="64" customFormat="1" ht="17.100000000000001" customHeight="1" x14ac:dyDescent="0.2">
      <c r="A62" s="62">
        <v>59</v>
      </c>
      <c r="B62" s="63" t="s">
        <v>100</v>
      </c>
      <c r="C62" s="12">
        <v>79</v>
      </c>
      <c r="D62" s="62">
        <v>18</v>
      </c>
      <c r="E62" s="1">
        <v>0</v>
      </c>
      <c r="F62" s="50">
        <v>6</v>
      </c>
      <c r="G62" s="62" t="s">
        <v>249</v>
      </c>
      <c r="H62" s="62">
        <v>45</v>
      </c>
    </row>
    <row r="63" spans="1:11" s="64" customFormat="1" ht="17.100000000000001" customHeight="1" x14ac:dyDescent="0.2">
      <c r="A63" s="62">
        <v>60</v>
      </c>
      <c r="B63" s="63" t="s">
        <v>303</v>
      </c>
      <c r="C63" s="12">
        <v>80</v>
      </c>
      <c r="D63" s="62">
        <v>18</v>
      </c>
      <c r="E63" s="1">
        <v>0</v>
      </c>
      <c r="F63" s="50">
        <v>6</v>
      </c>
      <c r="G63" s="62" t="s">
        <v>249</v>
      </c>
      <c r="H63" s="62">
        <v>45</v>
      </c>
    </row>
    <row r="64" spans="1:11" s="64" customFormat="1" ht="17.100000000000001" customHeight="1" x14ac:dyDescent="0.2">
      <c r="A64" s="62">
        <v>61</v>
      </c>
      <c r="B64" s="63" t="s">
        <v>181</v>
      </c>
      <c r="C64" s="12">
        <v>83</v>
      </c>
      <c r="D64" s="62">
        <v>18</v>
      </c>
      <c r="E64" s="1">
        <v>0</v>
      </c>
      <c r="F64" s="50">
        <v>6</v>
      </c>
      <c r="G64" s="62" t="s">
        <v>249</v>
      </c>
      <c r="H64" s="62">
        <v>45</v>
      </c>
    </row>
    <row r="65" spans="1:11" s="65" customFormat="1" ht="17.100000000000001" customHeight="1" x14ac:dyDescent="0.2">
      <c r="A65" s="62">
        <v>62</v>
      </c>
      <c r="B65" s="63" t="s">
        <v>97</v>
      </c>
      <c r="C65" s="12">
        <v>94</v>
      </c>
      <c r="D65" s="62">
        <v>18</v>
      </c>
      <c r="E65" s="1">
        <v>0</v>
      </c>
      <c r="F65" s="50">
        <v>6</v>
      </c>
      <c r="G65" s="62" t="s">
        <v>249</v>
      </c>
      <c r="H65" s="62">
        <v>45</v>
      </c>
      <c r="I65" s="64"/>
      <c r="J65" s="64"/>
      <c r="K65" s="64"/>
    </row>
    <row r="66" spans="1:11" s="65" customFormat="1" ht="17.100000000000001" customHeight="1" x14ac:dyDescent="0.2">
      <c r="A66" s="62">
        <v>63</v>
      </c>
      <c r="B66" s="63" t="s">
        <v>212</v>
      </c>
      <c r="C66" s="12">
        <v>98</v>
      </c>
      <c r="D66" s="62">
        <v>18</v>
      </c>
      <c r="E66" s="1">
        <v>0</v>
      </c>
      <c r="F66" s="50">
        <v>6</v>
      </c>
      <c r="G66" s="62" t="s">
        <v>249</v>
      </c>
      <c r="H66" s="62">
        <v>45</v>
      </c>
    </row>
    <row r="67" spans="1:11" s="65" customFormat="1" ht="17.100000000000001" customHeight="1" x14ac:dyDescent="0.2">
      <c r="A67" s="62">
        <v>64</v>
      </c>
      <c r="B67" s="63" t="s">
        <v>102</v>
      </c>
      <c r="C67" s="12">
        <v>99</v>
      </c>
      <c r="D67" s="62">
        <v>18</v>
      </c>
      <c r="E67" s="1">
        <v>0</v>
      </c>
      <c r="F67" s="50">
        <v>6</v>
      </c>
      <c r="G67" s="62" t="s">
        <v>249</v>
      </c>
      <c r="H67" s="62">
        <v>45</v>
      </c>
      <c r="I67" s="64"/>
      <c r="J67" s="64"/>
      <c r="K67" s="64"/>
    </row>
    <row r="68" spans="1:11" s="65" customFormat="1" ht="17.100000000000001" customHeight="1" x14ac:dyDescent="0.2">
      <c r="A68" s="62">
        <v>65</v>
      </c>
      <c r="B68" s="63" t="s">
        <v>168</v>
      </c>
      <c r="C68" s="12">
        <v>101</v>
      </c>
      <c r="D68" s="62">
        <v>18</v>
      </c>
      <c r="E68" s="1">
        <v>0</v>
      </c>
      <c r="F68" s="50">
        <v>6</v>
      </c>
      <c r="G68" s="62" t="s">
        <v>249</v>
      </c>
      <c r="H68" s="62">
        <v>45</v>
      </c>
      <c r="I68" s="64"/>
      <c r="J68" s="64"/>
      <c r="K68" s="64"/>
    </row>
    <row r="69" spans="1:11" s="65" customFormat="1" ht="17.100000000000001" customHeight="1" x14ac:dyDescent="0.2">
      <c r="A69" s="62">
        <v>66</v>
      </c>
      <c r="B69" s="63" t="s">
        <v>190</v>
      </c>
      <c r="C69" s="12">
        <v>22</v>
      </c>
      <c r="D69" s="62">
        <v>16</v>
      </c>
      <c r="E69" s="1">
        <v>0</v>
      </c>
      <c r="F69" s="50">
        <v>5.333333333333333</v>
      </c>
      <c r="G69" s="62" t="s">
        <v>249</v>
      </c>
      <c r="H69" s="62">
        <v>66</v>
      </c>
      <c r="I69" s="64"/>
      <c r="J69" s="64"/>
      <c r="K69" s="64"/>
    </row>
    <row r="70" spans="1:11" s="65" customFormat="1" ht="17.100000000000001" customHeight="1" x14ac:dyDescent="0.2">
      <c r="A70" s="62">
        <v>67</v>
      </c>
      <c r="B70" s="63" t="s">
        <v>239</v>
      </c>
      <c r="C70" s="12">
        <v>31</v>
      </c>
      <c r="D70" s="62">
        <v>16</v>
      </c>
      <c r="E70" s="1">
        <v>0</v>
      </c>
      <c r="F70" s="50">
        <v>5.333333333333333</v>
      </c>
      <c r="G70" s="62" t="s">
        <v>249</v>
      </c>
      <c r="H70" s="62">
        <v>66</v>
      </c>
      <c r="I70" s="64"/>
      <c r="J70" s="64"/>
      <c r="K70" s="64"/>
    </row>
    <row r="71" spans="1:11" s="65" customFormat="1" ht="17.100000000000001" customHeight="1" x14ac:dyDescent="0.2">
      <c r="A71" s="62">
        <v>68</v>
      </c>
      <c r="B71" s="63" t="s">
        <v>133</v>
      </c>
      <c r="C71" s="12">
        <v>38</v>
      </c>
      <c r="D71" s="62">
        <v>16</v>
      </c>
      <c r="E71" s="1">
        <v>0</v>
      </c>
      <c r="F71" s="50">
        <v>5.333333333333333</v>
      </c>
      <c r="G71" s="62" t="s">
        <v>249</v>
      </c>
      <c r="H71" s="62">
        <v>66</v>
      </c>
      <c r="I71" s="64"/>
      <c r="J71" s="64"/>
      <c r="K71" s="64"/>
    </row>
    <row r="72" spans="1:11" s="65" customFormat="1" ht="17.100000000000001" customHeight="1" x14ac:dyDescent="0.2">
      <c r="A72" s="62">
        <v>69</v>
      </c>
      <c r="B72" s="63" t="s">
        <v>281</v>
      </c>
      <c r="C72" s="12">
        <v>40</v>
      </c>
      <c r="D72" s="62">
        <v>16</v>
      </c>
      <c r="E72" s="1">
        <v>0</v>
      </c>
      <c r="F72" s="50">
        <v>5.333333333333333</v>
      </c>
      <c r="G72" s="62" t="s">
        <v>249</v>
      </c>
      <c r="H72" s="62">
        <v>66</v>
      </c>
      <c r="I72" s="64"/>
      <c r="J72" s="64"/>
      <c r="K72" s="64"/>
    </row>
    <row r="73" spans="1:11" s="65" customFormat="1" ht="17.100000000000001" customHeight="1" x14ac:dyDescent="0.2">
      <c r="A73" s="62">
        <v>70</v>
      </c>
      <c r="B73" s="63" t="s">
        <v>269</v>
      </c>
      <c r="C73" s="12">
        <v>73</v>
      </c>
      <c r="D73" s="62">
        <v>16</v>
      </c>
      <c r="E73" s="1">
        <v>0</v>
      </c>
      <c r="F73" s="50">
        <v>5.333333333333333</v>
      </c>
      <c r="G73" s="62" t="s">
        <v>249</v>
      </c>
      <c r="H73" s="62">
        <v>66</v>
      </c>
    </row>
    <row r="74" spans="1:11" s="65" customFormat="1" ht="17.100000000000001" customHeight="1" x14ac:dyDescent="0.2">
      <c r="A74" s="62">
        <v>71</v>
      </c>
      <c r="B74" s="63" t="s">
        <v>280</v>
      </c>
      <c r="C74" s="12">
        <v>77</v>
      </c>
      <c r="D74" s="62">
        <v>16</v>
      </c>
      <c r="E74" s="1">
        <v>0</v>
      </c>
      <c r="F74" s="50">
        <v>5.333333333333333</v>
      </c>
      <c r="G74" s="62" t="s">
        <v>249</v>
      </c>
      <c r="H74" s="62">
        <v>66</v>
      </c>
    </row>
    <row r="75" spans="1:11" s="65" customFormat="1" ht="17.100000000000001" customHeight="1" x14ac:dyDescent="0.2">
      <c r="A75" s="62">
        <v>72</v>
      </c>
      <c r="B75" s="63" t="s">
        <v>165</v>
      </c>
      <c r="C75" s="12">
        <v>87</v>
      </c>
      <c r="D75" s="62">
        <v>16</v>
      </c>
      <c r="E75" s="1">
        <v>0</v>
      </c>
      <c r="F75" s="50">
        <v>5.333333333333333</v>
      </c>
      <c r="G75" s="62" t="s">
        <v>249</v>
      </c>
      <c r="H75" s="62">
        <v>66</v>
      </c>
    </row>
    <row r="76" spans="1:11" s="65" customFormat="1" ht="17.100000000000001" customHeight="1" x14ac:dyDescent="0.2">
      <c r="A76" s="62">
        <v>73</v>
      </c>
      <c r="B76" s="63" t="s">
        <v>273</v>
      </c>
      <c r="C76" s="12">
        <v>88</v>
      </c>
      <c r="D76" s="62">
        <v>16</v>
      </c>
      <c r="E76" s="1">
        <v>0</v>
      </c>
      <c r="F76" s="50">
        <v>5.333333333333333</v>
      </c>
      <c r="G76" s="62" t="s">
        <v>249</v>
      </c>
      <c r="H76" s="62">
        <v>66</v>
      </c>
    </row>
    <row r="77" spans="1:11" s="65" customFormat="1" ht="17.100000000000001" customHeight="1" x14ac:dyDescent="0.2">
      <c r="A77" s="62">
        <v>74</v>
      </c>
      <c r="B77" s="63" t="s">
        <v>272</v>
      </c>
      <c r="C77" s="12">
        <v>118</v>
      </c>
      <c r="D77" s="62">
        <v>16</v>
      </c>
      <c r="E77" s="1">
        <v>0</v>
      </c>
      <c r="F77" s="50">
        <v>5.333333333333333</v>
      </c>
      <c r="G77" s="62" t="s">
        <v>249</v>
      </c>
      <c r="H77" s="62">
        <v>66</v>
      </c>
    </row>
    <row r="78" spans="1:11" s="65" customFormat="1" ht="17.100000000000001" customHeight="1" x14ac:dyDescent="0.2">
      <c r="A78" s="62">
        <v>75</v>
      </c>
      <c r="B78" s="63" t="s">
        <v>209</v>
      </c>
      <c r="C78" s="12">
        <v>5</v>
      </c>
      <c r="D78" s="62">
        <v>14</v>
      </c>
      <c r="E78" s="1">
        <v>0</v>
      </c>
      <c r="F78" s="50">
        <v>4.666666666666667</v>
      </c>
      <c r="G78" s="62" t="s">
        <v>249</v>
      </c>
      <c r="H78" s="62">
        <v>75</v>
      </c>
    </row>
    <row r="79" spans="1:11" s="65" customFormat="1" ht="17.100000000000001" customHeight="1" x14ac:dyDescent="0.2">
      <c r="A79" s="62">
        <v>76</v>
      </c>
      <c r="B79" s="63" t="s">
        <v>184</v>
      </c>
      <c r="C79" s="12">
        <v>7</v>
      </c>
      <c r="D79" s="62">
        <v>14</v>
      </c>
      <c r="E79" s="1">
        <v>0</v>
      </c>
      <c r="F79" s="50">
        <v>4.666666666666667</v>
      </c>
      <c r="G79" s="62" t="s">
        <v>249</v>
      </c>
      <c r="H79" s="62">
        <v>75</v>
      </c>
    </row>
    <row r="80" spans="1:11" s="65" customFormat="1" ht="17.100000000000001" customHeight="1" x14ac:dyDescent="0.2">
      <c r="A80" s="62">
        <v>77</v>
      </c>
      <c r="B80" s="63" t="s">
        <v>305</v>
      </c>
      <c r="C80" s="12">
        <v>18</v>
      </c>
      <c r="D80" s="62">
        <v>14</v>
      </c>
      <c r="E80" s="1">
        <v>0</v>
      </c>
      <c r="F80" s="50">
        <v>4.666666666666667</v>
      </c>
      <c r="G80" s="62" t="s">
        <v>249</v>
      </c>
      <c r="H80" s="62">
        <v>75</v>
      </c>
    </row>
    <row r="81" spans="1:8" s="65" customFormat="1" ht="17.100000000000001" customHeight="1" x14ac:dyDescent="0.2">
      <c r="A81" s="62">
        <v>78</v>
      </c>
      <c r="B81" s="63" t="s">
        <v>205</v>
      </c>
      <c r="C81" s="12">
        <v>19</v>
      </c>
      <c r="D81" s="62">
        <v>14</v>
      </c>
      <c r="E81" s="1">
        <v>0</v>
      </c>
      <c r="F81" s="50">
        <v>4.666666666666667</v>
      </c>
      <c r="G81" s="62" t="s">
        <v>249</v>
      </c>
      <c r="H81" s="62">
        <v>75</v>
      </c>
    </row>
    <row r="82" spans="1:8" s="65" customFormat="1" ht="17.100000000000001" customHeight="1" x14ac:dyDescent="0.2">
      <c r="A82" s="62">
        <v>79</v>
      </c>
      <c r="B82" s="63" t="s">
        <v>191</v>
      </c>
      <c r="C82" s="12">
        <v>21</v>
      </c>
      <c r="D82" s="62">
        <v>14</v>
      </c>
      <c r="E82" s="1">
        <v>0</v>
      </c>
      <c r="F82" s="50">
        <v>4.666666666666667</v>
      </c>
      <c r="G82" s="62" t="s">
        <v>249</v>
      </c>
      <c r="H82" s="62">
        <v>75</v>
      </c>
    </row>
    <row r="83" spans="1:8" s="65" customFormat="1" ht="17.100000000000001" customHeight="1" x14ac:dyDescent="0.2">
      <c r="A83" s="62">
        <v>80</v>
      </c>
      <c r="B83" s="63" t="s">
        <v>183</v>
      </c>
      <c r="C83" s="12">
        <v>27</v>
      </c>
      <c r="D83" s="62">
        <v>14</v>
      </c>
      <c r="E83" s="1">
        <v>0</v>
      </c>
      <c r="F83" s="50">
        <v>4.666666666666667</v>
      </c>
      <c r="G83" s="62" t="s">
        <v>249</v>
      </c>
      <c r="H83" s="62">
        <v>75</v>
      </c>
    </row>
    <row r="84" spans="1:8" s="65" customFormat="1" ht="17.100000000000001" customHeight="1" x14ac:dyDescent="0.2">
      <c r="A84" s="62">
        <v>81</v>
      </c>
      <c r="B84" s="63" t="s">
        <v>189</v>
      </c>
      <c r="C84" s="12">
        <v>39</v>
      </c>
      <c r="D84" s="62">
        <v>14</v>
      </c>
      <c r="E84" s="1">
        <v>0</v>
      </c>
      <c r="F84" s="50">
        <v>4.666666666666667</v>
      </c>
      <c r="G84" s="62" t="s">
        <v>249</v>
      </c>
      <c r="H84" s="62">
        <v>75</v>
      </c>
    </row>
    <row r="85" spans="1:8" s="65" customFormat="1" ht="17.100000000000001" customHeight="1" x14ac:dyDescent="0.2">
      <c r="A85" s="62">
        <v>82</v>
      </c>
      <c r="B85" s="63" t="s">
        <v>200</v>
      </c>
      <c r="C85" s="12">
        <v>48</v>
      </c>
      <c r="D85" s="62">
        <v>14</v>
      </c>
      <c r="E85" s="1">
        <v>0</v>
      </c>
      <c r="F85" s="50">
        <v>4.666666666666667</v>
      </c>
      <c r="G85" s="62" t="s">
        <v>249</v>
      </c>
      <c r="H85" s="62">
        <v>75</v>
      </c>
    </row>
    <row r="86" spans="1:8" s="65" customFormat="1" ht="17.100000000000001" customHeight="1" x14ac:dyDescent="0.2">
      <c r="A86" s="62">
        <v>83</v>
      </c>
      <c r="B86" s="63" t="s">
        <v>295</v>
      </c>
      <c r="C86" s="12">
        <v>56</v>
      </c>
      <c r="D86" s="62">
        <v>14</v>
      </c>
      <c r="E86" s="1">
        <v>0</v>
      </c>
      <c r="F86" s="50">
        <v>4.666666666666667</v>
      </c>
      <c r="G86" s="62" t="s">
        <v>249</v>
      </c>
      <c r="H86" s="62">
        <v>75</v>
      </c>
    </row>
    <row r="87" spans="1:8" s="65" customFormat="1" ht="17.100000000000001" customHeight="1" x14ac:dyDescent="0.2">
      <c r="A87" s="62">
        <v>84</v>
      </c>
      <c r="B87" s="63" t="s">
        <v>284</v>
      </c>
      <c r="C87" s="12">
        <v>57</v>
      </c>
      <c r="D87" s="62">
        <v>14</v>
      </c>
      <c r="E87" s="1">
        <v>0</v>
      </c>
      <c r="F87" s="50">
        <v>4.666666666666667</v>
      </c>
      <c r="G87" s="62" t="s">
        <v>249</v>
      </c>
      <c r="H87" s="62">
        <v>75</v>
      </c>
    </row>
    <row r="88" spans="1:8" s="65" customFormat="1" ht="17.100000000000001" customHeight="1" x14ac:dyDescent="0.2">
      <c r="A88" s="62">
        <v>85</v>
      </c>
      <c r="B88" s="63" t="s">
        <v>159</v>
      </c>
      <c r="C88" s="12">
        <v>103</v>
      </c>
      <c r="D88" s="62">
        <v>14</v>
      </c>
      <c r="E88" s="1">
        <v>0</v>
      </c>
      <c r="F88" s="50">
        <v>4.666666666666667</v>
      </c>
      <c r="G88" s="62" t="s">
        <v>249</v>
      </c>
      <c r="H88" s="62">
        <v>75</v>
      </c>
    </row>
    <row r="89" spans="1:8" s="65" customFormat="1" ht="17.100000000000001" customHeight="1" x14ac:dyDescent="0.2">
      <c r="A89" s="62">
        <v>86</v>
      </c>
      <c r="B89" s="63" t="s">
        <v>301</v>
      </c>
      <c r="C89" s="12">
        <v>105</v>
      </c>
      <c r="D89" s="62">
        <v>14</v>
      </c>
      <c r="E89" s="1">
        <v>0</v>
      </c>
      <c r="F89" s="50">
        <v>4.666666666666667</v>
      </c>
      <c r="G89" s="62" t="s">
        <v>249</v>
      </c>
      <c r="H89" s="62">
        <v>75</v>
      </c>
    </row>
    <row r="90" spans="1:8" s="65" customFormat="1" ht="17.100000000000001" customHeight="1" x14ac:dyDescent="0.2">
      <c r="A90" s="62">
        <v>87</v>
      </c>
      <c r="B90" s="63" t="s">
        <v>178</v>
      </c>
      <c r="C90" s="12">
        <v>29</v>
      </c>
      <c r="D90" s="62">
        <v>12</v>
      </c>
      <c r="E90" s="1">
        <v>0</v>
      </c>
      <c r="F90" s="50">
        <v>4</v>
      </c>
      <c r="G90" s="62" t="s">
        <v>249</v>
      </c>
      <c r="H90" s="62">
        <v>87</v>
      </c>
    </row>
    <row r="91" spans="1:8" s="65" customFormat="1" ht="17.100000000000001" customHeight="1" x14ac:dyDescent="0.2">
      <c r="A91" s="62">
        <v>88</v>
      </c>
      <c r="B91" s="63" t="s">
        <v>215</v>
      </c>
      <c r="C91" s="12">
        <v>37</v>
      </c>
      <c r="D91" s="62">
        <v>12</v>
      </c>
      <c r="E91" s="1">
        <v>0</v>
      </c>
      <c r="F91" s="50">
        <v>4</v>
      </c>
      <c r="G91" s="62" t="s">
        <v>249</v>
      </c>
      <c r="H91" s="62">
        <v>87</v>
      </c>
    </row>
    <row r="92" spans="1:8" s="65" customFormat="1" ht="17.100000000000001" customHeight="1" x14ac:dyDescent="0.2">
      <c r="A92" s="62">
        <v>89</v>
      </c>
      <c r="B92" s="63" t="s">
        <v>270</v>
      </c>
      <c r="C92" s="12">
        <v>53</v>
      </c>
      <c r="D92" s="62">
        <v>12</v>
      </c>
      <c r="E92" s="1">
        <v>0</v>
      </c>
      <c r="F92" s="50">
        <v>4</v>
      </c>
      <c r="G92" s="62" t="s">
        <v>249</v>
      </c>
      <c r="H92" s="62">
        <v>87</v>
      </c>
    </row>
    <row r="93" spans="1:8" s="65" customFormat="1" ht="17.100000000000001" customHeight="1" x14ac:dyDescent="0.2">
      <c r="A93" s="62">
        <v>90</v>
      </c>
      <c r="B93" s="63" t="s">
        <v>150</v>
      </c>
      <c r="C93" s="12">
        <v>76</v>
      </c>
      <c r="D93" s="62">
        <v>12</v>
      </c>
      <c r="E93" s="1">
        <v>0</v>
      </c>
      <c r="F93" s="50">
        <v>4</v>
      </c>
      <c r="G93" s="62" t="s">
        <v>249</v>
      </c>
      <c r="H93" s="62">
        <v>87</v>
      </c>
    </row>
    <row r="94" spans="1:8" s="65" customFormat="1" ht="17.100000000000001" customHeight="1" x14ac:dyDescent="0.2">
      <c r="A94" s="62">
        <v>91</v>
      </c>
      <c r="B94" s="63" t="s">
        <v>160</v>
      </c>
      <c r="C94" s="12">
        <v>112</v>
      </c>
      <c r="D94" s="62">
        <v>12</v>
      </c>
      <c r="E94" s="1">
        <v>0</v>
      </c>
      <c r="F94" s="50">
        <v>4</v>
      </c>
      <c r="G94" s="62" t="s">
        <v>157</v>
      </c>
      <c r="H94" s="62">
        <v>87</v>
      </c>
    </row>
    <row r="95" spans="1:8" s="65" customFormat="1" ht="17.100000000000001" customHeight="1" x14ac:dyDescent="0.2">
      <c r="A95" s="62">
        <v>92</v>
      </c>
      <c r="B95" s="63" t="s">
        <v>213</v>
      </c>
      <c r="C95" s="12">
        <v>119</v>
      </c>
      <c r="D95" s="62">
        <v>12</v>
      </c>
      <c r="E95" s="1">
        <v>0</v>
      </c>
      <c r="F95" s="50">
        <v>4</v>
      </c>
      <c r="G95" s="62" t="s">
        <v>249</v>
      </c>
      <c r="H95" s="62">
        <v>87</v>
      </c>
    </row>
    <row r="96" spans="1:8" s="65" customFormat="1" ht="17.100000000000001" customHeight="1" x14ac:dyDescent="0.2">
      <c r="A96" s="62">
        <v>93</v>
      </c>
      <c r="B96" s="63" t="s">
        <v>105</v>
      </c>
      <c r="C96" s="12">
        <v>25</v>
      </c>
      <c r="D96" s="62">
        <v>11</v>
      </c>
      <c r="E96" s="1">
        <v>0</v>
      </c>
      <c r="F96" s="50">
        <v>3.6666666666666665</v>
      </c>
      <c r="G96" s="62" t="s">
        <v>249</v>
      </c>
      <c r="H96" s="62">
        <v>93</v>
      </c>
    </row>
    <row r="97" spans="1:8" s="65" customFormat="1" ht="17.100000000000001" customHeight="1" x14ac:dyDescent="0.2">
      <c r="A97" s="62">
        <v>94</v>
      </c>
      <c r="B97" s="63" t="s">
        <v>216</v>
      </c>
      <c r="C97" s="12">
        <v>26</v>
      </c>
      <c r="D97" s="62">
        <v>10</v>
      </c>
      <c r="E97" s="1">
        <v>0</v>
      </c>
      <c r="F97" s="50">
        <v>3.3333333333333335</v>
      </c>
      <c r="G97" s="62" t="s">
        <v>249</v>
      </c>
      <c r="H97" s="62">
        <v>94</v>
      </c>
    </row>
    <row r="98" spans="1:8" s="65" customFormat="1" ht="17.100000000000001" customHeight="1" x14ac:dyDescent="0.2">
      <c r="A98" s="62">
        <v>95</v>
      </c>
      <c r="B98" s="63" t="s">
        <v>219</v>
      </c>
      <c r="C98" s="12">
        <v>54</v>
      </c>
      <c r="D98" s="62">
        <v>8</v>
      </c>
      <c r="E98" s="1">
        <v>0</v>
      </c>
      <c r="F98" s="50">
        <v>2.6666666666666665</v>
      </c>
      <c r="G98" s="62" t="s">
        <v>249</v>
      </c>
      <c r="H98" s="62">
        <v>95</v>
      </c>
    </row>
    <row r="99" spans="1:8" s="65" customFormat="1" ht="17.100000000000001" customHeight="1" x14ac:dyDescent="0.2">
      <c r="A99" s="62">
        <v>96</v>
      </c>
      <c r="B99" s="63" t="s">
        <v>149</v>
      </c>
      <c r="C99" s="12">
        <v>120</v>
      </c>
      <c r="D99" s="62">
        <v>8</v>
      </c>
      <c r="E99" s="1">
        <v>0</v>
      </c>
      <c r="F99" s="50">
        <v>2.6666666666666665</v>
      </c>
      <c r="G99" s="62" t="s">
        <v>249</v>
      </c>
      <c r="H99" s="62">
        <v>95</v>
      </c>
    </row>
    <row r="100" spans="1:8" s="65" customFormat="1" ht="17.100000000000001" customHeight="1" x14ac:dyDescent="0.2">
      <c r="A100" s="62">
        <v>97</v>
      </c>
      <c r="B100" s="63" t="s">
        <v>186</v>
      </c>
      <c r="C100" s="12">
        <v>58</v>
      </c>
      <c r="D100" s="62">
        <v>7</v>
      </c>
      <c r="E100" s="1">
        <v>0</v>
      </c>
      <c r="F100" s="50">
        <v>2.3333333333333335</v>
      </c>
      <c r="G100" s="62" t="s">
        <v>249</v>
      </c>
      <c r="H100" s="62">
        <v>97</v>
      </c>
    </row>
  </sheetData>
  <mergeCells count="8">
    <mergeCell ref="A2:A3"/>
    <mergeCell ref="B2:B3"/>
    <mergeCell ref="C2:C3"/>
    <mergeCell ref="D2:D3"/>
    <mergeCell ref="B1:C1"/>
    <mergeCell ref="D1:H1"/>
    <mergeCell ref="G2:G3"/>
    <mergeCell ref="H2:H3"/>
  </mergeCells>
  <printOptions horizontalCentered="1"/>
  <pageMargins left="0.47244094488188981" right="0.23622047244094491" top="0.59055118110236227" bottom="0.59055118110236227" header="0.43307086614173229" footer="0.27559055118110237"/>
  <pageSetup paperSize="9" scale="42" orientation="portrait" horizontalDpi="300" verticalDpi="300" copies="1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98"/>
  <sheetViews>
    <sheetView topLeftCell="B82" workbookViewId="0">
      <selection activeCell="B98" sqref="B1:H98"/>
    </sheetView>
  </sheetViews>
  <sheetFormatPr defaultRowHeight="12.75" x14ac:dyDescent="0.2"/>
  <cols>
    <col min="1" max="1" width="11.28515625" hidden="1" customWidth="1"/>
    <col min="2" max="2" width="30" customWidth="1"/>
    <col min="3" max="4" width="9.28515625" style="22" customWidth="1"/>
    <col min="5" max="5" width="8.5703125" style="22" bestFit="1" customWidth="1"/>
    <col min="6" max="6" width="8.85546875" style="53" customWidth="1"/>
    <col min="7" max="7" width="18.5703125" style="53" customWidth="1"/>
    <col min="8" max="8" width="10.42578125" style="22" customWidth="1"/>
  </cols>
  <sheetData>
    <row r="1" spans="1:11" s="58" customFormat="1" ht="51" customHeight="1" x14ac:dyDescent="0.35">
      <c r="A1" s="84"/>
      <c r="B1" s="224" t="s">
        <v>252</v>
      </c>
      <c r="C1" s="226"/>
      <c r="D1" s="214" t="s">
        <v>132</v>
      </c>
      <c r="E1" s="222"/>
      <c r="F1" s="222"/>
      <c r="G1" s="222"/>
      <c r="H1" s="223"/>
    </row>
    <row r="2" spans="1:11" s="38" customFormat="1" ht="22.5" customHeight="1" x14ac:dyDescent="0.2">
      <c r="A2" s="183" t="s">
        <v>124</v>
      </c>
      <c r="B2" s="185" t="s">
        <v>85</v>
      </c>
      <c r="C2" s="183" t="s">
        <v>2</v>
      </c>
      <c r="D2" s="183" t="s">
        <v>88</v>
      </c>
      <c r="E2" s="41" t="s">
        <v>16</v>
      </c>
      <c r="F2" s="51"/>
      <c r="G2" s="183" t="s">
        <v>48</v>
      </c>
      <c r="H2" s="183" t="s">
        <v>14</v>
      </c>
    </row>
    <row r="3" spans="1:11" s="38" customFormat="1" ht="15.75" customHeight="1" x14ac:dyDescent="0.2">
      <c r="A3" s="187"/>
      <c r="B3" s="186"/>
      <c r="C3" s="187"/>
      <c r="D3" s="187"/>
      <c r="E3" s="40" t="s">
        <v>86</v>
      </c>
      <c r="F3" s="52" t="s">
        <v>87</v>
      </c>
      <c r="G3" s="184"/>
      <c r="H3" s="184"/>
    </row>
    <row r="4" spans="1:11" s="64" customFormat="1" ht="17.100000000000001" customHeight="1" x14ac:dyDescent="0.2">
      <c r="A4" s="62">
        <v>1</v>
      </c>
      <c r="B4" s="63" t="s">
        <v>103</v>
      </c>
      <c r="C4" s="12">
        <v>8</v>
      </c>
      <c r="D4" s="62">
        <v>44</v>
      </c>
      <c r="E4" s="1">
        <v>0</v>
      </c>
      <c r="F4" s="50">
        <v>14.666666666666666</v>
      </c>
      <c r="G4" s="62" t="s">
        <v>157</v>
      </c>
      <c r="H4" s="62">
        <v>1</v>
      </c>
    </row>
    <row r="5" spans="1:11" s="64" customFormat="1" ht="17.100000000000001" customHeight="1" x14ac:dyDescent="0.2">
      <c r="A5" s="62">
        <v>2</v>
      </c>
      <c r="B5" s="63" t="s">
        <v>155</v>
      </c>
      <c r="C5" s="12">
        <v>2</v>
      </c>
      <c r="D5" s="62">
        <v>40</v>
      </c>
      <c r="E5" s="1">
        <v>0</v>
      </c>
      <c r="F5" s="50">
        <v>13.333333333333334</v>
      </c>
      <c r="G5" s="62" t="s">
        <v>371</v>
      </c>
      <c r="H5" s="62">
        <v>2</v>
      </c>
    </row>
    <row r="6" spans="1:11" s="64" customFormat="1" ht="17.100000000000001" customHeight="1" x14ac:dyDescent="0.2">
      <c r="A6" s="62">
        <v>3</v>
      </c>
      <c r="B6" s="63" t="s">
        <v>208</v>
      </c>
      <c r="C6" s="12">
        <v>16</v>
      </c>
      <c r="D6" s="62">
        <v>40</v>
      </c>
      <c r="E6" s="1">
        <v>0</v>
      </c>
      <c r="F6" s="50">
        <v>13.333333333333334</v>
      </c>
      <c r="G6" s="62" t="s">
        <v>157</v>
      </c>
      <c r="H6" s="62">
        <v>2</v>
      </c>
      <c r="I6" s="65"/>
      <c r="J6" s="65"/>
      <c r="K6" s="65"/>
    </row>
    <row r="7" spans="1:11" s="64" customFormat="1" ht="17.100000000000001" customHeight="1" x14ac:dyDescent="0.2">
      <c r="A7" s="62">
        <v>4</v>
      </c>
      <c r="B7" s="63" t="s">
        <v>286</v>
      </c>
      <c r="C7" s="12">
        <v>35</v>
      </c>
      <c r="D7" s="62">
        <v>40</v>
      </c>
      <c r="E7" s="1">
        <v>0</v>
      </c>
      <c r="F7" s="50">
        <v>13.333333333333334</v>
      </c>
      <c r="G7" s="62" t="s">
        <v>157</v>
      </c>
      <c r="H7" s="62">
        <v>2</v>
      </c>
      <c r="I7" s="65"/>
      <c r="J7" s="65"/>
      <c r="K7" s="65"/>
    </row>
    <row r="8" spans="1:11" s="64" customFormat="1" ht="17.100000000000001" customHeight="1" x14ac:dyDescent="0.2">
      <c r="A8" s="62">
        <v>5</v>
      </c>
      <c r="B8" s="63" t="s">
        <v>107</v>
      </c>
      <c r="C8" s="12">
        <v>37</v>
      </c>
      <c r="D8" s="62">
        <v>40</v>
      </c>
      <c r="E8" s="1">
        <v>0</v>
      </c>
      <c r="F8" s="50">
        <v>13.333333333333334</v>
      </c>
      <c r="G8" s="62" t="s">
        <v>249</v>
      </c>
      <c r="H8" s="62">
        <v>2</v>
      </c>
      <c r="I8" s="65"/>
      <c r="J8" s="65"/>
      <c r="K8" s="65"/>
    </row>
    <row r="9" spans="1:11" s="64" customFormat="1" ht="17.100000000000001" customHeight="1" x14ac:dyDescent="0.2">
      <c r="A9" s="62">
        <v>6</v>
      </c>
      <c r="B9" s="63" t="s">
        <v>201</v>
      </c>
      <c r="C9" s="12">
        <v>41</v>
      </c>
      <c r="D9" s="62">
        <v>40</v>
      </c>
      <c r="E9" s="1">
        <v>0</v>
      </c>
      <c r="F9" s="50">
        <v>13.333333333333334</v>
      </c>
      <c r="G9" s="62" t="s">
        <v>157</v>
      </c>
      <c r="H9" s="62">
        <v>2</v>
      </c>
    </row>
    <row r="10" spans="1:11" s="64" customFormat="1" ht="17.100000000000001" customHeight="1" x14ac:dyDescent="0.2">
      <c r="A10" s="62">
        <v>7</v>
      </c>
      <c r="B10" s="63" t="s">
        <v>152</v>
      </c>
      <c r="C10" s="12">
        <v>56</v>
      </c>
      <c r="D10" s="62">
        <v>40</v>
      </c>
      <c r="E10" s="1">
        <v>0</v>
      </c>
      <c r="F10" s="50">
        <v>13.333333333333334</v>
      </c>
      <c r="G10" s="62" t="s">
        <v>249</v>
      </c>
      <c r="H10" s="62">
        <v>2</v>
      </c>
    </row>
    <row r="11" spans="1:11" s="64" customFormat="1" ht="17.100000000000001" customHeight="1" x14ac:dyDescent="0.2">
      <c r="A11" s="62">
        <v>8</v>
      </c>
      <c r="B11" s="63" t="s">
        <v>164</v>
      </c>
      <c r="C11" s="12">
        <v>11</v>
      </c>
      <c r="D11" s="62">
        <v>36</v>
      </c>
      <c r="E11" s="1">
        <v>0</v>
      </c>
      <c r="F11" s="50">
        <v>12</v>
      </c>
      <c r="G11" s="62" t="s">
        <v>157</v>
      </c>
      <c r="H11" s="62">
        <v>8</v>
      </c>
    </row>
    <row r="12" spans="1:11" s="64" customFormat="1" ht="17.100000000000001" customHeight="1" x14ac:dyDescent="0.2">
      <c r="A12" s="62">
        <v>9</v>
      </c>
      <c r="B12" s="63" t="s">
        <v>102</v>
      </c>
      <c r="C12" s="12">
        <v>20</v>
      </c>
      <c r="D12" s="62">
        <v>36</v>
      </c>
      <c r="E12" s="1">
        <v>0</v>
      </c>
      <c r="F12" s="50">
        <v>12</v>
      </c>
      <c r="G12" s="62" t="s">
        <v>249</v>
      </c>
      <c r="H12" s="62">
        <v>8</v>
      </c>
    </row>
    <row r="13" spans="1:11" s="64" customFormat="1" ht="17.100000000000001" customHeight="1" x14ac:dyDescent="0.2">
      <c r="A13" s="62">
        <v>10</v>
      </c>
      <c r="B13" s="63" t="s">
        <v>180</v>
      </c>
      <c r="C13" s="12">
        <v>91</v>
      </c>
      <c r="D13" s="62">
        <v>36</v>
      </c>
      <c r="E13" s="1">
        <v>0</v>
      </c>
      <c r="F13" s="50">
        <v>12</v>
      </c>
      <c r="G13" s="62" t="s">
        <v>157</v>
      </c>
      <c r="H13" s="62">
        <v>8</v>
      </c>
    </row>
    <row r="14" spans="1:11" s="64" customFormat="1" ht="17.100000000000001" customHeight="1" x14ac:dyDescent="0.2">
      <c r="A14" s="62">
        <v>11</v>
      </c>
      <c r="B14" s="63" t="s">
        <v>216</v>
      </c>
      <c r="C14" s="12">
        <v>101</v>
      </c>
      <c r="D14" s="62">
        <v>36</v>
      </c>
      <c r="E14" s="1">
        <v>0</v>
      </c>
      <c r="F14" s="50">
        <v>12</v>
      </c>
      <c r="G14" s="62" t="s">
        <v>249</v>
      </c>
      <c r="H14" s="62">
        <v>8</v>
      </c>
      <c r="I14" s="65"/>
      <c r="J14" s="65"/>
      <c r="K14" s="65"/>
    </row>
    <row r="15" spans="1:11" s="64" customFormat="1" ht="17.100000000000001" customHeight="1" x14ac:dyDescent="0.2">
      <c r="A15" s="62">
        <v>12</v>
      </c>
      <c r="B15" s="63" t="s">
        <v>271</v>
      </c>
      <c r="C15" s="12">
        <v>120</v>
      </c>
      <c r="D15" s="62">
        <v>36</v>
      </c>
      <c r="E15" s="1">
        <v>0</v>
      </c>
      <c r="F15" s="50">
        <v>12</v>
      </c>
      <c r="G15" s="62" t="s">
        <v>249</v>
      </c>
      <c r="H15" s="62">
        <v>8</v>
      </c>
    </row>
    <row r="16" spans="1:11" s="64" customFormat="1" ht="17.100000000000001" customHeight="1" x14ac:dyDescent="0.2">
      <c r="A16" s="62">
        <v>13</v>
      </c>
      <c r="B16" s="63" t="s">
        <v>182</v>
      </c>
      <c r="C16" s="12">
        <v>59</v>
      </c>
      <c r="D16" s="62">
        <v>32</v>
      </c>
      <c r="E16" s="1">
        <v>0</v>
      </c>
      <c r="F16" s="50">
        <v>10.666666666666666</v>
      </c>
      <c r="G16" s="62" t="s">
        <v>249</v>
      </c>
      <c r="H16" s="62">
        <v>13</v>
      </c>
      <c r="I16" s="65"/>
      <c r="J16" s="65"/>
      <c r="K16" s="65"/>
    </row>
    <row r="17" spans="1:11" s="64" customFormat="1" ht="17.100000000000001" customHeight="1" x14ac:dyDescent="0.2">
      <c r="A17" s="62">
        <v>14</v>
      </c>
      <c r="B17" s="63" t="s">
        <v>150</v>
      </c>
      <c r="C17" s="12">
        <v>60</v>
      </c>
      <c r="D17" s="62">
        <v>32</v>
      </c>
      <c r="E17" s="1">
        <v>0</v>
      </c>
      <c r="F17" s="50">
        <v>10.666666666666666</v>
      </c>
      <c r="G17" s="62" t="s">
        <v>249</v>
      </c>
      <c r="H17" s="62">
        <v>13</v>
      </c>
    </row>
    <row r="18" spans="1:11" s="64" customFormat="1" ht="17.100000000000001" customHeight="1" x14ac:dyDescent="0.2">
      <c r="A18" s="62">
        <v>15</v>
      </c>
      <c r="B18" s="63" t="s">
        <v>277</v>
      </c>
      <c r="C18" s="12">
        <v>61</v>
      </c>
      <c r="D18" s="62">
        <v>32</v>
      </c>
      <c r="E18" s="1">
        <v>0</v>
      </c>
      <c r="F18" s="50">
        <v>10.666666666666666</v>
      </c>
      <c r="G18" s="62" t="s">
        <v>249</v>
      </c>
      <c r="H18" s="62">
        <v>13</v>
      </c>
    </row>
    <row r="19" spans="1:11" s="64" customFormat="1" ht="17.100000000000001" customHeight="1" x14ac:dyDescent="0.2">
      <c r="A19" s="62">
        <v>16</v>
      </c>
      <c r="B19" s="63" t="s">
        <v>133</v>
      </c>
      <c r="C19" s="12">
        <v>63</v>
      </c>
      <c r="D19" s="62">
        <v>32</v>
      </c>
      <c r="E19" s="1">
        <v>0</v>
      </c>
      <c r="F19" s="50">
        <v>10.666666666666666</v>
      </c>
      <c r="G19" s="62" t="s">
        <v>249</v>
      </c>
      <c r="H19" s="62">
        <v>13</v>
      </c>
    </row>
    <row r="20" spans="1:11" s="64" customFormat="1" ht="17.100000000000001" customHeight="1" x14ac:dyDescent="0.2">
      <c r="A20" s="62">
        <v>17</v>
      </c>
      <c r="B20" s="63" t="s">
        <v>177</v>
      </c>
      <c r="C20" s="12">
        <v>76</v>
      </c>
      <c r="D20" s="62">
        <v>32</v>
      </c>
      <c r="E20" s="1">
        <v>0</v>
      </c>
      <c r="F20" s="50">
        <v>10.666666666666666</v>
      </c>
      <c r="G20" s="62" t="s">
        <v>249</v>
      </c>
      <c r="H20" s="62">
        <v>13</v>
      </c>
    </row>
    <row r="21" spans="1:11" s="64" customFormat="1" ht="17.100000000000001" customHeight="1" x14ac:dyDescent="0.2">
      <c r="A21" s="62">
        <v>18</v>
      </c>
      <c r="B21" s="63" t="s">
        <v>156</v>
      </c>
      <c r="C21" s="12">
        <v>110</v>
      </c>
      <c r="D21" s="62">
        <v>32</v>
      </c>
      <c r="E21" s="1">
        <v>0</v>
      </c>
      <c r="F21" s="50">
        <v>10.666666666666666</v>
      </c>
      <c r="G21" s="62" t="s">
        <v>249</v>
      </c>
      <c r="H21" s="62">
        <v>13</v>
      </c>
    </row>
    <row r="22" spans="1:11" s="64" customFormat="1" ht="17.100000000000001" customHeight="1" x14ac:dyDescent="0.2">
      <c r="A22" s="62">
        <v>19</v>
      </c>
      <c r="B22" s="63" t="s">
        <v>181</v>
      </c>
      <c r="C22" s="12">
        <v>1</v>
      </c>
      <c r="D22" s="62">
        <v>28</v>
      </c>
      <c r="E22" s="1">
        <v>0</v>
      </c>
      <c r="F22" s="50">
        <v>9.3333333333333339</v>
      </c>
      <c r="G22" s="62" t="s">
        <v>249</v>
      </c>
      <c r="H22" s="62">
        <v>19</v>
      </c>
      <c r="I22" s="65"/>
      <c r="J22" s="65"/>
      <c r="K22" s="65"/>
    </row>
    <row r="23" spans="1:11" s="64" customFormat="1" ht="17.100000000000001" customHeight="1" x14ac:dyDescent="0.2">
      <c r="A23" s="62">
        <v>20</v>
      </c>
      <c r="B23" s="63" t="s">
        <v>100</v>
      </c>
      <c r="C23" s="12">
        <v>13</v>
      </c>
      <c r="D23" s="62">
        <v>28</v>
      </c>
      <c r="E23" s="1">
        <v>0</v>
      </c>
      <c r="F23" s="50">
        <v>9.3333333333333339</v>
      </c>
      <c r="G23" s="62" t="s">
        <v>249</v>
      </c>
      <c r="H23" s="62">
        <v>19</v>
      </c>
    </row>
    <row r="24" spans="1:11" s="64" customFormat="1" ht="17.100000000000001" customHeight="1" x14ac:dyDescent="0.2">
      <c r="A24" s="62">
        <v>21</v>
      </c>
      <c r="B24" s="63" t="s">
        <v>153</v>
      </c>
      <c r="C24" s="12">
        <v>19</v>
      </c>
      <c r="D24" s="62">
        <v>28</v>
      </c>
      <c r="E24" s="1">
        <v>0</v>
      </c>
      <c r="F24" s="50">
        <v>9.3333333333333339</v>
      </c>
      <c r="G24" s="62" t="s">
        <v>249</v>
      </c>
      <c r="H24" s="62">
        <v>19</v>
      </c>
    </row>
    <row r="25" spans="1:11" s="65" customFormat="1" ht="17.100000000000001" customHeight="1" x14ac:dyDescent="0.2">
      <c r="A25" s="62">
        <v>22</v>
      </c>
      <c r="B25" s="63" t="s">
        <v>204</v>
      </c>
      <c r="C25" s="12">
        <v>44</v>
      </c>
      <c r="D25" s="62">
        <v>28</v>
      </c>
      <c r="E25" s="1">
        <v>0</v>
      </c>
      <c r="F25" s="50">
        <v>9.3333333333333339</v>
      </c>
      <c r="G25" s="62" t="s">
        <v>249</v>
      </c>
      <c r="H25" s="62">
        <v>19</v>
      </c>
      <c r="I25" s="64"/>
      <c r="J25" s="64"/>
      <c r="K25" s="64"/>
    </row>
    <row r="26" spans="1:11" s="64" customFormat="1" ht="17.100000000000001" customHeight="1" x14ac:dyDescent="0.2">
      <c r="A26" s="62">
        <v>23</v>
      </c>
      <c r="B26" s="63" t="s">
        <v>289</v>
      </c>
      <c r="C26" s="12">
        <v>67</v>
      </c>
      <c r="D26" s="62">
        <v>28</v>
      </c>
      <c r="E26" s="1">
        <v>0</v>
      </c>
      <c r="F26" s="50">
        <v>9.3333333333333339</v>
      </c>
      <c r="G26" s="62" t="s">
        <v>249</v>
      </c>
      <c r="H26" s="62">
        <v>19</v>
      </c>
      <c r="I26" s="65"/>
      <c r="J26" s="65"/>
      <c r="K26" s="65"/>
    </row>
    <row r="27" spans="1:11" s="64" customFormat="1" ht="17.100000000000001" customHeight="1" x14ac:dyDescent="0.2">
      <c r="A27" s="62">
        <v>24</v>
      </c>
      <c r="B27" s="63" t="s">
        <v>236</v>
      </c>
      <c r="C27" s="12">
        <v>71</v>
      </c>
      <c r="D27" s="62">
        <v>28</v>
      </c>
      <c r="E27" s="1">
        <v>0</v>
      </c>
      <c r="F27" s="50">
        <v>9.3333333333333339</v>
      </c>
      <c r="G27" s="62" t="s">
        <v>249</v>
      </c>
      <c r="H27" s="62">
        <v>19</v>
      </c>
    </row>
    <row r="28" spans="1:11" s="64" customFormat="1" ht="17.100000000000001" customHeight="1" x14ac:dyDescent="0.2">
      <c r="A28" s="62">
        <v>25</v>
      </c>
      <c r="B28" s="63" t="s">
        <v>239</v>
      </c>
      <c r="C28" s="12">
        <v>72</v>
      </c>
      <c r="D28" s="62">
        <v>28</v>
      </c>
      <c r="E28" s="1">
        <v>0</v>
      </c>
      <c r="F28" s="50">
        <v>9.3333333333333339</v>
      </c>
      <c r="G28" s="62" t="s">
        <v>249</v>
      </c>
      <c r="H28" s="62">
        <v>19</v>
      </c>
    </row>
    <row r="29" spans="1:11" s="64" customFormat="1" ht="17.100000000000001" customHeight="1" x14ac:dyDescent="0.2">
      <c r="A29" s="62">
        <v>26</v>
      </c>
      <c r="B29" s="63" t="s">
        <v>161</v>
      </c>
      <c r="C29" s="12">
        <v>115</v>
      </c>
      <c r="D29" s="62">
        <v>28</v>
      </c>
      <c r="E29" s="1">
        <v>0</v>
      </c>
      <c r="F29" s="50">
        <v>9.3333333333333339</v>
      </c>
      <c r="G29" s="62" t="s">
        <v>249</v>
      </c>
      <c r="H29" s="62">
        <v>19</v>
      </c>
      <c r="I29" s="65"/>
      <c r="J29" s="65"/>
      <c r="K29" s="65"/>
    </row>
    <row r="30" spans="1:11" s="64" customFormat="1" ht="17.100000000000001" customHeight="1" x14ac:dyDescent="0.2">
      <c r="A30" s="62">
        <v>27</v>
      </c>
      <c r="B30" s="63" t="s">
        <v>302</v>
      </c>
      <c r="C30" s="12">
        <v>75</v>
      </c>
      <c r="D30" s="62">
        <v>27</v>
      </c>
      <c r="E30" s="1">
        <v>0</v>
      </c>
      <c r="F30" s="50">
        <v>9</v>
      </c>
      <c r="G30" s="62" t="s">
        <v>249</v>
      </c>
      <c r="H30" s="62">
        <v>27</v>
      </c>
      <c r="I30" s="65"/>
      <c r="J30" s="65"/>
      <c r="K30" s="65"/>
    </row>
    <row r="31" spans="1:11" s="64" customFormat="1" ht="17.100000000000001" customHeight="1" x14ac:dyDescent="0.2">
      <c r="A31" s="62">
        <v>28</v>
      </c>
      <c r="B31" s="63" t="s">
        <v>312</v>
      </c>
      <c r="C31" s="12">
        <v>14</v>
      </c>
      <c r="D31" s="62">
        <v>26</v>
      </c>
      <c r="E31" s="1">
        <v>0</v>
      </c>
      <c r="F31" s="50">
        <v>8.6666666666666661</v>
      </c>
      <c r="G31" s="62" t="s">
        <v>249</v>
      </c>
      <c r="H31" s="62">
        <v>28</v>
      </c>
    </row>
    <row r="32" spans="1:11" s="64" customFormat="1" ht="17.100000000000001" customHeight="1" x14ac:dyDescent="0.2">
      <c r="A32" s="62">
        <v>29</v>
      </c>
      <c r="B32" s="63" t="s">
        <v>159</v>
      </c>
      <c r="C32" s="12">
        <v>22</v>
      </c>
      <c r="D32" s="62">
        <v>24</v>
      </c>
      <c r="E32" s="1">
        <v>0</v>
      </c>
      <c r="F32" s="50">
        <v>8</v>
      </c>
      <c r="G32" s="62" t="s">
        <v>249</v>
      </c>
      <c r="H32" s="62">
        <v>29</v>
      </c>
    </row>
    <row r="33" spans="1:11" s="64" customFormat="1" ht="17.100000000000001" customHeight="1" x14ac:dyDescent="0.2">
      <c r="A33" s="62">
        <v>30</v>
      </c>
      <c r="B33" s="63" t="s">
        <v>287</v>
      </c>
      <c r="C33" s="12">
        <v>28</v>
      </c>
      <c r="D33" s="62">
        <v>24</v>
      </c>
      <c r="E33" s="1">
        <v>0</v>
      </c>
      <c r="F33" s="50">
        <v>8</v>
      </c>
      <c r="G33" s="62" t="s">
        <v>249</v>
      </c>
      <c r="H33" s="62">
        <v>29</v>
      </c>
      <c r="I33" s="65"/>
      <c r="J33" s="65"/>
      <c r="K33" s="65"/>
    </row>
    <row r="34" spans="1:11" s="65" customFormat="1" ht="17.100000000000001" customHeight="1" x14ac:dyDescent="0.2">
      <c r="A34" s="62">
        <v>31</v>
      </c>
      <c r="B34" s="63" t="s">
        <v>104</v>
      </c>
      <c r="C34" s="12">
        <v>65</v>
      </c>
      <c r="D34" s="62">
        <v>24</v>
      </c>
      <c r="E34" s="1">
        <v>0</v>
      </c>
      <c r="F34" s="50">
        <v>8</v>
      </c>
      <c r="G34" s="62" t="s">
        <v>249</v>
      </c>
      <c r="H34" s="62">
        <v>29</v>
      </c>
      <c r="I34" s="64"/>
      <c r="J34" s="64"/>
      <c r="K34" s="64"/>
    </row>
    <row r="35" spans="1:11" s="64" customFormat="1" ht="17.100000000000001" customHeight="1" x14ac:dyDescent="0.2">
      <c r="A35" s="62">
        <v>32</v>
      </c>
      <c r="B35" s="63" t="s">
        <v>151</v>
      </c>
      <c r="C35" s="12">
        <v>83</v>
      </c>
      <c r="D35" s="62">
        <v>24</v>
      </c>
      <c r="E35" s="1">
        <v>0</v>
      </c>
      <c r="F35" s="50">
        <v>8</v>
      </c>
      <c r="G35" s="62" t="s">
        <v>249</v>
      </c>
      <c r="H35" s="62">
        <v>29</v>
      </c>
    </row>
    <row r="36" spans="1:11" s="64" customFormat="1" ht="17.100000000000001" customHeight="1" x14ac:dyDescent="0.2">
      <c r="A36" s="62">
        <v>33</v>
      </c>
      <c r="B36" s="63" t="s">
        <v>270</v>
      </c>
      <c r="C36" s="12">
        <v>85</v>
      </c>
      <c r="D36" s="62">
        <v>24</v>
      </c>
      <c r="E36" s="1">
        <v>0</v>
      </c>
      <c r="F36" s="50">
        <v>8</v>
      </c>
      <c r="G36" s="62" t="s">
        <v>249</v>
      </c>
      <c r="H36" s="62">
        <v>29</v>
      </c>
    </row>
    <row r="37" spans="1:11" s="64" customFormat="1" ht="17.100000000000001" customHeight="1" x14ac:dyDescent="0.2">
      <c r="A37" s="62">
        <v>34</v>
      </c>
      <c r="B37" s="63" t="s">
        <v>189</v>
      </c>
      <c r="C37" s="12">
        <v>93</v>
      </c>
      <c r="D37" s="62">
        <v>24</v>
      </c>
      <c r="E37" s="1">
        <v>0</v>
      </c>
      <c r="F37" s="50">
        <v>8</v>
      </c>
      <c r="G37" s="62" t="s">
        <v>249</v>
      </c>
      <c r="H37" s="62">
        <v>29</v>
      </c>
      <c r="I37" s="65"/>
      <c r="J37" s="65"/>
      <c r="K37" s="65"/>
    </row>
    <row r="38" spans="1:11" s="64" customFormat="1" ht="17.100000000000001" customHeight="1" x14ac:dyDescent="0.2">
      <c r="A38" s="62">
        <v>35</v>
      </c>
      <c r="B38" s="63" t="s">
        <v>219</v>
      </c>
      <c r="C38" s="12">
        <v>108</v>
      </c>
      <c r="D38" s="62">
        <v>24</v>
      </c>
      <c r="E38" s="1">
        <v>0</v>
      </c>
      <c r="F38" s="50">
        <v>8</v>
      </c>
      <c r="G38" s="62" t="s">
        <v>249</v>
      </c>
      <c r="H38" s="62">
        <v>29</v>
      </c>
    </row>
    <row r="39" spans="1:11" s="65" customFormat="1" ht="17.100000000000001" customHeight="1" x14ac:dyDescent="0.2">
      <c r="A39" s="62">
        <v>36</v>
      </c>
      <c r="B39" s="63" t="s">
        <v>207</v>
      </c>
      <c r="C39" s="12">
        <v>109</v>
      </c>
      <c r="D39" s="62">
        <v>24</v>
      </c>
      <c r="E39" s="1">
        <v>0</v>
      </c>
      <c r="F39" s="50">
        <v>8</v>
      </c>
      <c r="G39" s="62" t="s">
        <v>249</v>
      </c>
      <c r="H39" s="62">
        <v>29</v>
      </c>
      <c r="I39" s="64"/>
      <c r="J39" s="64"/>
      <c r="K39" s="64"/>
    </row>
    <row r="40" spans="1:11" s="64" customFormat="1" ht="17.100000000000001" customHeight="1" x14ac:dyDescent="0.2">
      <c r="A40" s="62">
        <v>37</v>
      </c>
      <c r="B40" s="63" t="s">
        <v>292</v>
      </c>
      <c r="C40" s="12">
        <v>17</v>
      </c>
      <c r="D40" s="62">
        <v>22</v>
      </c>
      <c r="E40" s="1">
        <v>0</v>
      </c>
      <c r="F40" s="50">
        <v>7.333333333333333</v>
      </c>
      <c r="G40" s="62" t="s">
        <v>249</v>
      </c>
      <c r="H40" s="62">
        <v>37</v>
      </c>
    </row>
    <row r="41" spans="1:11" s="64" customFormat="1" ht="17.100000000000001" customHeight="1" x14ac:dyDescent="0.2">
      <c r="A41" s="62">
        <v>38</v>
      </c>
      <c r="B41" s="63" t="s">
        <v>285</v>
      </c>
      <c r="C41" s="12">
        <v>9</v>
      </c>
      <c r="D41" s="62">
        <v>21</v>
      </c>
      <c r="E41" s="1">
        <v>0</v>
      </c>
      <c r="F41" s="50">
        <v>7</v>
      </c>
      <c r="G41" s="62" t="s">
        <v>249</v>
      </c>
      <c r="H41" s="62">
        <v>38</v>
      </c>
    </row>
    <row r="42" spans="1:11" s="64" customFormat="1" ht="17.100000000000001" customHeight="1" x14ac:dyDescent="0.2">
      <c r="A42" s="62">
        <v>39</v>
      </c>
      <c r="B42" s="63" t="s">
        <v>106</v>
      </c>
      <c r="C42" s="12">
        <v>34</v>
      </c>
      <c r="D42" s="62">
        <v>21</v>
      </c>
      <c r="E42" s="1">
        <v>0</v>
      </c>
      <c r="F42" s="50">
        <v>7</v>
      </c>
      <c r="G42" s="62" t="s">
        <v>249</v>
      </c>
      <c r="H42" s="62">
        <v>38</v>
      </c>
    </row>
    <row r="43" spans="1:11" s="64" customFormat="1" ht="17.100000000000001" customHeight="1" x14ac:dyDescent="0.2">
      <c r="A43" s="62">
        <v>40</v>
      </c>
      <c r="B43" s="63" t="s">
        <v>162</v>
      </c>
      <c r="C43" s="12">
        <v>38</v>
      </c>
      <c r="D43" s="62">
        <v>21</v>
      </c>
      <c r="E43" s="1">
        <v>0</v>
      </c>
      <c r="F43" s="50">
        <v>7</v>
      </c>
      <c r="G43" s="62" t="s">
        <v>249</v>
      </c>
      <c r="H43" s="62">
        <v>38</v>
      </c>
    </row>
    <row r="44" spans="1:11" s="65" customFormat="1" ht="17.100000000000001" customHeight="1" x14ac:dyDescent="0.2">
      <c r="A44" s="62">
        <v>41</v>
      </c>
      <c r="B44" s="63" t="s">
        <v>278</v>
      </c>
      <c r="C44" s="12">
        <v>54</v>
      </c>
      <c r="D44" s="62">
        <v>21</v>
      </c>
      <c r="E44" s="1">
        <v>0</v>
      </c>
      <c r="F44" s="50">
        <v>7</v>
      </c>
      <c r="G44" s="62" t="s">
        <v>249</v>
      </c>
      <c r="H44" s="62">
        <v>38</v>
      </c>
      <c r="I44" s="64"/>
      <c r="J44" s="64"/>
      <c r="K44" s="64"/>
    </row>
    <row r="45" spans="1:11" s="64" customFormat="1" ht="17.100000000000001" customHeight="1" x14ac:dyDescent="0.2">
      <c r="A45" s="62">
        <v>42</v>
      </c>
      <c r="B45" s="63" t="s">
        <v>206</v>
      </c>
      <c r="C45" s="12">
        <v>79</v>
      </c>
      <c r="D45" s="62">
        <v>21</v>
      </c>
      <c r="E45" s="1">
        <v>0</v>
      </c>
      <c r="F45" s="50">
        <v>7</v>
      </c>
      <c r="G45" s="62" t="s">
        <v>249</v>
      </c>
      <c r="H45" s="62">
        <v>38</v>
      </c>
    </row>
    <row r="46" spans="1:11" s="64" customFormat="1" ht="17.100000000000001" customHeight="1" x14ac:dyDescent="0.2">
      <c r="A46" s="62">
        <v>43</v>
      </c>
      <c r="B46" s="63" t="s">
        <v>297</v>
      </c>
      <c r="C46" s="12">
        <v>84</v>
      </c>
      <c r="D46" s="62">
        <v>21</v>
      </c>
      <c r="E46" s="1">
        <v>0</v>
      </c>
      <c r="F46" s="50">
        <v>7</v>
      </c>
      <c r="G46" s="62" t="s">
        <v>249</v>
      </c>
      <c r="H46" s="62">
        <v>38</v>
      </c>
    </row>
    <row r="47" spans="1:11" s="65" customFormat="1" ht="17.100000000000001" customHeight="1" x14ac:dyDescent="0.2">
      <c r="A47" s="62">
        <v>44</v>
      </c>
      <c r="B47" s="63" t="s">
        <v>210</v>
      </c>
      <c r="C47" s="12">
        <v>92</v>
      </c>
      <c r="D47" s="62">
        <v>21</v>
      </c>
      <c r="E47" s="1">
        <v>0</v>
      </c>
      <c r="F47" s="50">
        <v>7</v>
      </c>
      <c r="G47" s="62" t="s">
        <v>249</v>
      </c>
      <c r="H47" s="62">
        <v>38</v>
      </c>
    </row>
    <row r="48" spans="1:11" s="64" customFormat="1" ht="17.100000000000001" customHeight="1" x14ac:dyDescent="0.2">
      <c r="A48" s="62">
        <v>45</v>
      </c>
      <c r="B48" s="63" t="s">
        <v>191</v>
      </c>
      <c r="C48" s="12">
        <v>95</v>
      </c>
      <c r="D48" s="62">
        <v>21</v>
      </c>
      <c r="E48" s="1">
        <v>0</v>
      </c>
      <c r="F48" s="50">
        <v>7</v>
      </c>
      <c r="G48" s="62" t="s">
        <v>249</v>
      </c>
      <c r="H48" s="62">
        <v>38</v>
      </c>
    </row>
    <row r="49" spans="1:11" s="64" customFormat="1" ht="17.100000000000001" customHeight="1" x14ac:dyDescent="0.2">
      <c r="A49" s="62">
        <v>46</v>
      </c>
      <c r="B49" s="63" t="s">
        <v>288</v>
      </c>
      <c r="C49" s="12">
        <v>96</v>
      </c>
      <c r="D49" s="62">
        <v>21</v>
      </c>
      <c r="E49" s="1">
        <v>0</v>
      </c>
      <c r="F49" s="50">
        <v>7</v>
      </c>
      <c r="G49" s="62" t="s">
        <v>249</v>
      </c>
      <c r="H49" s="62">
        <v>38</v>
      </c>
    </row>
    <row r="50" spans="1:11" s="65" customFormat="1" ht="17.100000000000001" customHeight="1" x14ac:dyDescent="0.2">
      <c r="A50" s="62">
        <v>47</v>
      </c>
      <c r="B50" s="63" t="s">
        <v>101</v>
      </c>
      <c r="C50" s="12">
        <v>102</v>
      </c>
      <c r="D50" s="62">
        <v>21</v>
      </c>
      <c r="E50" s="1">
        <v>0</v>
      </c>
      <c r="F50" s="50">
        <v>7</v>
      </c>
      <c r="G50" s="62" t="s">
        <v>249</v>
      </c>
      <c r="H50" s="62">
        <v>38</v>
      </c>
    </row>
    <row r="51" spans="1:11" s="64" customFormat="1" ht="17.100000000000001" customHeight="1" x14ac:dyDescent="0.2">
      <c r="A51" s="62">
        <v>48</v>
      </c>
      <c r="B51" s="63" t="s">
        <v>187</v>
      </c>
      <c r="C51" s="12">
        <v>103</v>
      </c>
      <c r="D51" s="62">
        <v>21</v>
      </c>
      <c r="E51" s="1">
        <v>0</v>
      </c>
      <c r="F51" s="50">
        <v>7</v>
      </c>
      <c r="G51" s="62" t="s">
        <v>249</v>
      </c>
      <c r="H51" s="62">
        <v>38</v>
      </c>
    </row>
    <row r="52" spans="1:11" s="64" customFormat="1" ht="17.100000000000001" customHeight="1" x14ac:dyDescent="0.2">
      <c r="A52" s="62">
        <v>49</v>
      </c>
      <c r="B52" s="63" t="s">
        <v>205</v>
      </c>
      <c r="C52" s="12">
        <v>116</v>
      </c>
      <c r="D52" s="62">
        <v>21</v>
      </c>
      <c r="E52" s="1">
        <v>0</v>
      </c>
      <c r="F52" s="50">
        <v>7</v>
      </c>
      <c r="G52" s="62" t="s">
        <v>249</v>
      </c>
      <c r="H52" s="62">
        <v>38</v>
      </c>
    </row>
    <row r="53" spans="1:11" s="64" customFormat="1" ht="17.100000000000001" customHeight="1" x14ac:dyDescent="0.2">
      <c r="A53" s="62">
        <v>50</v>
      </c>
      <c r="B53" s="63" t="s">
        <v>99</v>
      </c>
      <c r="C53" s="12">
        <v>32</v>
      </c>
      <c r="D53" s="62">
        <v>18</v>
      </c>
      <c r="E53" s="1">
        <v>0</v>
      </c>
      <c r="F53" s="50">
        <v>6</v>
      </c>
      <c r="G53" s="62" t="s">
        <v>249</v>
      </c>
      <c r="H53" s="62">
        <v>50</v>
      </c>
    </row>
    <row r="54" spans="1:11" s="64" customFormat="1" ht="17.100000000000001" customHeight="1" x14ac:dyDescent="0.2">
      <c r="A54" s="62">
        <v>51</v>
      </c>
      <c r="B54" s="63" t="s">
        <v>275</v>
      </c>
      <c r="C54" s="12">
        <v>36</v>
      </c>
      <c r="D54" s="62">
        <v>18</v>
      </c>
      <c r="E54" s="1">
        <v>0</v>
      </c>
      <c r="F54" s="50">
        <v>6</v>
      </c>
      <c r="G54" s="62" t="s">
        <v>249</v>
      </c>
      <c r="H54" s="62">
        <v>50</v>
      </c>
    </row>
    <row r="55" spans="1:11" s="64" customFormat="1" ht="17.100000000000001" customHeight="1" x14ac:dyDescent="0.2">
      <c r="A55" s="62">
        <v>52</v>
      </c>
      <c r="B55" s="63" t="s">
        <v>95</v>
      </c>
      <c r="C55" s="12">
        <v>39</v>
      </c>
      <c r="D55" s="62">
        <v>18</v>
      </c>
      <c r="E55" s="1">
        <v>0</v>
      </c>
      <c r="F55" s="50">
        <v>6</v>
      </c>
      <c r="G55" s="62" t="s">
        <v>249</v>
      </c>
      <c r="H55" s="62">
        <v>50</v>
      </c>
    </row>
    <row r="56" spans="1:11" s="64" customFormat="1" ht="17.100000000000001" customHeight="1" x14ac:dyDescent="0.2">
      <c r="A56" s="62">
        <v>53</v>
      </c>
      <c r="B56" s="63" t="s">
        <v>213</v>
      </c>
      <c r="C56" s="12">
        <v>40</v>
      </c>
      <c r="D56" s="62">
        <v>18</v>
      </c>
      <c r="E56" s="1">
        <v>0</v>
      </c>
      <c r="F56" s="50">
        <v>6</v>
      </c>
      <c r="G56" s="62" t="s">
        <v>249</v>
      </c>
      <c r="H56" s="62">
        <v>50</v>
      </c>
    </row>
    <row r="57" spans="1:11" s="65" customFormat="1" ht="17.100000000000001" customHeight="1" x14ac:dyDescent="0.2">
      <c r="A57" s="62">
        <v>54</v>
      </c>
      <c r="B57" s="63" t="s">
        <v>200</v>
      </c>
      <c r="C57" s="12">
        <v>62</v>
      </c>
      <c r="D57" s="62">
        <v>18</v>
      </c>
      <c r="E57" s="1">
        <v>0</v>
      </c>
      <c r="F57" s="50">
        <v>6</v>
      </c>
      <c r="G57" s="62" t="s">
        <v>249</v>
      </c>
      <c r="H57" s="62">
        <v>50</v>
      </c>
      <c r="I57" s="64"/>
      <c r="J57" s="64"/>
      <c r="K57" s="64"/>
    </row>
    <row r="58" spans="1:11" s="64" customFormat="1" ht="17.100000000000001" customHeight="1" x14ac:dyDescent="0.2">
      <c r="A58" s="62">
        <v>55</v>
      </c>
      <c r="B58" s="63" t="s">
        <v>295</v>
      </c>
      <c r="C58" s="12">
        <v>64</v>
      </c>
      <c r="D58" s="62">
        <v>18</v>
      </c>
      <c r="E58" s="1">
        <v>0</v>
      </c>
      <c r="F58" s="50">
        <v>6</v>
      </c>
      <c r="G58" s="62" t="s">
        <v>249</v>
      </c>
      <c r="H58" s="62">
        <v>50</v>
      </c>
      <c r="I58" s="65"/>
      <c r="J58" s="65"/>
      <c r="K58" s="65"/>
    </row>
    <row r="59" spans="1:11" s="64" customFormat="1" ht="17.100000000000001" customHeight="1" x14ac:dyDescent="0.2">
      <c r="A59" s="62">
        <v>56</v>
      </c>
      <c r="B59" s="63" t="s">
        <v>184</v>
      </c>
      <c r="C59" s="12">
        <v>77</v>
      </c>
      <c r="D59" s="62">
        <v>18</v>
      </c>
      <c r="E59" s="1">
        <v>0</v>
      </c>
      <c r="F59" s="50">
        <v>6</v>
      </c>
      <c r="G59" s="62" t="s">
        <v>249</v>
      </c>
      <c r="H59" s="62">
        <v>50</v>
      </c>
    </row>
    <row r="60" spans="1:11" s="64" customFormat="1" ht="17.100000000000001" customHeight="1" x14ac:dyDescent="0.2">
      <c r="A60" s="62">
        <v>57</v>
      </c>
      <c r="B60" s="63" t="s">
        <v>98</v>
      </c>
      <c r="C60" s="12">
        <v>78</v>
      </c>
      <c r="D60" s="62">
        <v>18</v>
      </c>
      <c r="E60" s="1">
        <v>0</v>
      </c>
      <c r="F60" s="50">
        <v>6</v>
      </c>
      <c r="G60" s="62" t="s">
        <v>249</v>
      </c>
      <c r="H60" s="62">
        <v>50</v>
      </c>
    </row>
    <row r="61" spans="1:11" s="65" customFormat="1" ht="17.100000000000001" customHeight="1" x14ac:dyDescent="0.2">
      <c r="A61" s="62">
        <v>58</v>
      </c>
      <c r="B61" s="63" t="s">
        <v>274</v>
      </c>
      <c r="C61" s="12">
        <v>87</v>
      </c>
      <c r="D61" s="62">
        <v>18</v>
      </c>
      <c r="E61" s="1">
        <v>0</v>
      </c>
      <c r="F61" s="50">
        <v>6</v>
      </c>
      <c r="G61" s="62" t="s">
        <v>249</v>
      </c>
      <c r="H61" s="62">
        <v>50</v>
      </c>
    </row>
    <row r="62" spans="1:11" s="64" customFormat="1" ht="17.100000000000001" customHeight="1" x14ac:dyDescent="0.2">
      <c r="A62" s="62">
        <v>59</v>
      </c>
      <c r="B62" s="63" t="s">
        <v>238</v>
      </c>
      <c r="C62" s="12">
        <v>97</v>
      </c>
      <c r="D62" s="62">
        <v>18</v>
      </c>
      <c r="E62" s="1">
        <v>0</v>
      </c>
      <c r="F62" s="50">
        <v>6</v>
      </c>
      <c r="G62" s="62" t="s">
        <v>249</v>
      </c>
      <c r="H62" s="62">
        <v>50</v>
      </c>
    </row>
    <row r="63" spans="1:11" s="64" customFormat="1" ht="17.100000000000001" customHeight="1" x14ac:dyDescent="0.2">
      <c r="A63" s="62">
        <v>60</v>
      </c>
      <c r="B63" s="63" t="s">
        <v>167</v>
      </c>
      <c r="C63" s="12">
        <v>114</v>
      </c>
      <c r="D63" s="62">
        <v>18</v>
      </c>
      <c r="E63" s="1">
        <v>0</v>
      </c>
      <c r="F63" s="50">
        <v>6</v>
      </c>
      <c r="G63" s="62" t="s">
        <v>249</v>
      </c>
      <c r="H63" s="62">
        <v>50</v>
      </c>
    </row>
    <row r="64" spans="1:11" s="64" customFormat="1" ht="17.100000000000001" customHeight="1" x14ac:dyDescent="0.2">
      <c r="A64" s="62">
        <v>61</v>
      </c>
      <c r="B64" s="63" t="s">
        <v>149</v>
      </c>
      <c r="C64" s="12">
        <v>12</v>
      </c>
      <c r="D64" s="62">
        <v>17</v>
      </c>
      <c r="E64" s="1">
        <v>0</v>
      </c>
      <c r="F64" s="50">
        <v>5.666666666666667</v>
      </c>
      <c r="G64" s="62" t="s">
        <v>249</v>
      </c>
      <c r="H64" s="62">
        <v>61</v>
      </c>
    </row>
    <row r="65" spans="1:11" s="65" customFormat="1" ht="17.100000000000001" customHeight="1" x14ac:dyDescent="0.2">
      <c r="A65" s="62">
        <v>62</v>
      </c>
      <c r="B65" s="63" t="s">
        <v>212</v>
      </c>
      <c r="C65" s="12">
        <v>7</v>
      </c>
      <c r="D65" s="62">
        <v>16</v>
      </c>
      <c r="E65" s="1">
        <v>0</v>
      </c>
      <c r="F65" s="50">
        <v>5.333333333333333</v>
      </c>
      <c r="G65" s="62" t="s">
        <v>249</v>
      </c>
      <c r="H65" s="62">
        <v>62</v>
      </c>
      <c r="I65" s="64"/>
      <c r="J65" s="64"/>
      <c r="K65" s="64"/>
    </row>
    <row r="66" spans="1:11" s="65" customFormat="1" ht="17.100000000000001" customHeight="1" x14ac:dyDescent="0.2">
      <c r="A66" s="62">
        <v>63</v>
      </c>
      <c r="B66" s="63" t="s">
        <v>97</v>
      </c>
      <c r="C66" s="12">
        <v>15</v>
      </c>
      <c r="D66" s="62">
        <v>16</v>
      </c>
      <c r="E66" s="1">
        <v>0</v>
      </c>
      <c r="F66" s="50">
        <v>5.333333333333333</v>
      </c>
      <c r="G66" s="62" t="s">
        <v>249</v>
      </c>
      <c r="H66" s="62">
        <v>62</v>
      </c>
    </row>
    <row r="67" spans="1:11" s="65" customFormat="1" ht="17.100000000000001" customHeight="1" x14ac:dyDescent="0.2">
      <c r="A67" s="62">
        <v>64</v>
      </c>
      <c r="B67" s="63" t="s">
        <v>301</v>
      </c>
      <c r="C67" s="12">
        <v>30</v>
      </c>
      <c r="D67" s="62">
        <v>16</v>
      </c>
      <c r="E67" s="1">
        <v>0</v>
      </c>
      <c r="F67" s="50">
        <v>5.333333333333333</v>
      </c>
      <c r="G67" s="62" t="s">
        <v>249</v>
      </c>
      <c r="H67" s="62">
        <v>62</v>
      </c>
      <c r="I67" s="64"/>
      <c r="J67" s="64"/>
      <c r="K67" s="64"/>
    </row>
    <row r="68" spans="1:11" s="65" customFormat="1" ht="17.100000000000001" customHeight="1" x14ac:dyDescent="0.2">
      <c r="A68" s="62">
        <v>65</v>
      </c>
      <c r="B68" s="63" t="s">
        <v>280</v>
      </c>
      <c r="C68" s="12">
        <v>43</v>
      </c>
      <c r="D68" s="62">
        <v>16</v>
      </c>
      <c r="E68" s="1">
        <v>0</v>
      </c>
      <c r="F68" s="50">
        <v>5.333333333333333</v>
      </c>
      <c r="G68" s="62" t="s">
        <v>249</v>
      </c>
      <c r="H68" s="62">
        <v>62</v>
      </c>
      <c r="I68" s="64"/>
      <c r="J68" s="64"/>
      <c r="K68" s="64"/>
    </row>
    <row r="69" spans="1:11" s="65" customFormat="1" ht="17.100000000000001" customHeight="1" x14ac:dyDescent="0.2">
      <c r="A69" s="62">
        <v>66</v>
      </c>
      <c r="B69" s="63" t="s">
        <v>293</v>
      </c>
      <c r="C69" s="12">
        <v>49</v>
      </c>
      <c r="D69" s="62">
        <v>16</v>
      </c>
      <c r="E69" s="1">
        <v>0</v>
      </c>
      <c r="F69" s="50">
        <v>5.333333333333333</v>
      </c>
      <c r="G69" s="62" t="s">
        <v>249</v>
      </c>
      <c r="H69" s="62">
        <v>62</v>
      </c>
      <c r="I69" s="64"/>
      <c r="J69" s="64"/>
      <c r="K69" s="64"/>
    </row>
    <row r="70" spans="1:11" s="65" customFormat="1" ht="17.100000000000001" customHeight="1" x14ac:dyDescent="0.2">
      <c r="A70" s="62">
        <v>67</v>
      </c>
      <c r="B70" s="63" t="s">
        <v>282</v>
      </c>
      <c r="C70" s="12">
        <v>50</v>
      </c>
      <c r="D70" s="62">
        <v>16</v>
      </c>
      <c r="E70" s="1">
        <v>0</v>
      </c>
      <c r="F70" s="50">
        <v>5.333333333333333</v>
      </c>
      <c r="G70" s="62" t="s">
        <v>249</v>
      </c>
      <c r="H70" s="62">
        <v>62</v>
      </c>
      <c r="I70" s="64"/>
      <c r="J70" s="64"/>
      <c r="K70" s="64"/>
    </row>
    <row r="71" spans="1:11" s="65" customFormat="1" ht="17.100000000000001" customHeight="1" x14ac:dyDescent="0.2">
      <c r="A71" s="62">
        <v>68</v>
      </c>
      <c r="B71" s="63" t="s">
        <v>105</v>
      </c>
      <c r="C71" s="12">
        <v>66</v>
      </c>
      <c r="D71" s="62">
        <v>16</v>
      </c>
      <c r="E71" s="1">
        <v>0</v>
      </c>
      <c r="F71" s="50">
        <v>5.333333333333333</v>
      </c>
      <c r="G71" s="62" t="s">
        <v>249</v>
      </c>
      <c r="H71" s="62">
        <v>62</v>
      </c>
      <c r="I71" s="64"/>
      <c r="J71" s="64"/>
      <c r="K71" s="64"/>
    </row>
    <row r="72" spans="1:11" s="65" customFormat="1" ht="17.100000000000001" customHeight="1" x14ac:dyDescent="0.2">
      <c r="A72" s="62">
        <v>69</v>
      </c>
      <c r="B72" s="63" t="s">
        <v>214</v>
      </c>
      <c r="C72" s="12">
        <v>68</v>
      </c>
      <c r="D72" s="62">
        <v>16</v>
      </c>
      <c r="E72" s="1">
        <v>0</v>
      </c>
      <c r="F72" s="50">
        <v>5.333333333333333</v>
      </c>
      <c r="G72" s="62" t="s">
        <v>249</v>
      </c>
      <c r="H72" s="62">
        <v>62</v>
      </c>
      <c r="I72" s="64"/>
      <c r="J72" s="64"/>
      <c r="K72" s="64"/>
    </row>
    <row r="73" spans="1:11" s="65" customFormat="1" ht="17.100000000000001" customHeight="1" x14ac:dyDescent="0.2">
      <c r="A73" s="62">
        <v>70</v>
      </c>
      <c r="B73" s="63" t="s">
        <v>166</v>
      </c>
      <c r="C73" s="12">
        <v>69</v>
      </c>
      <c r="D73" s="62">
        <v>16</v>
      </c>
      <c r="E73" s="1">
        <v>0</v>
      </c>
      <c r="F73" s="50">
        <v>5.333333333333333</v>
      </c>
      <c r="G73" s="62" t="s">
        <v>249</v>
      </c>
      <c r="H73" s="62">
        <v>62</v>
      </c>
    </row>
    <row r="74" spans="1:11" s="65" customFormat="1" ht="17.100000000000001" customHeight="1" x14ac:dyDescent="0.2">
      <c r="A74" s="62">
        <v>71</v>
      </c>
      <c r="B74" s="63" t="s">
        <v>305</v>
      </c>
      <c r="C74" s="12">
        <v>81</v>
      </c>
      <c r="D74" s="62">
        <v>16</v>
      </c>
      <c r="E74" s="1">
        <v>0</v>
      </c>
      <c r="F74" s="50">
        <v>5.333333333333333</v>
      </c>
      <c r="G74" s="62" t="s">
        <v>249</v>
      </c>
      <c r="H74" s="62">
        <v>62</v>
      </c>
    </row>
    <row r="75" spans="1:11" s="65" customFormat="1" ht="17.100000000000001" customHeight="1" x14ac:dyDescent="0.2">
      <c r="A75" s="62">
        <v>72</v>
      </c>
      <c r="B75" s="63" t="s">
        <v>217</v>
      </c>
      <c r="C75" s="12">
        <v>105</v>
      </c>
      <c r="D75" s="62">
        <v>16</v>
      </c>
      <c r="E75" s="1">
        <v>0</v>
      </c>
      <c r="F75" s="50">
        <v>5.333333333333333</v>
      </c>
      <c r="G75" s="62" t="s">
        <v>249</v>
      </c>
      <c r="H75" s="62">
        <v>62</v>
      </c>
    </row>
    <row r="76" spans="1:11" s="65" customFormat="1" ht="17.100000000000001" customHeight="1" x14ac:dyDescent="0.2">
      <c r="A76" s="62">
        <v>73</v>
      </c>
      <c r="B76" s="63" t="s">
        <v>300</v>
      </c>
      <c r="C76" s="12">
        <v>107</v>
      </c>
      <c r="D76" s="62">
        <v>16</v>
      </c>
      <c r="E76" s="1">
        <v>0</v>
      </c>
      <c r="F76" s="50">
        <v>5.333333333333333</v>
      </c>
      <c r="G76" s="62" t="s">
        <v>249</v>
      </c>
      <c r="H76" s="62">
        <v>62</v>
      </c>
    </row>
    <row r="77" spans="1:11" s="65" customFormat="1" ht="17.100000000000001" customHeight="1" x14ac:dyDescent="0.2">
      <c r="A77" s="62">
        <v>74</v>
      </c>
      <c r="B77" s="63" t="s">
        <v>190</v>
      </c>
      <c r="C77" s="12">
        <v>113</v>
      </c>
      <c r="D77" s="62">
        <v>16</v>
      </c>
      <c r="E77" s="1">
        <v>0</v>
      </c>
      <c r="F77" s="50">
        <v>5.333333333333333</v>
      </c>
      <c r="G77" s="62" t="s">
        <v>249</v>
      </c>
      <c r="H77" s="62">
        <v>62</v>
      </c>
    </row>
    <row r="78" spans="1:11" s="65" customFormat="1" ht="17.100000000000001" customHeight="1" x14ac:dyDescent="0.2">
      <c r="A78" s="62">
        <v>75</v>
      </c>
      <c r="B78" s="63" t="s">
        <v>294</v>
      </c>
      <c r="C78" s="12">
        <v>117</v>
      </c>
      <c r="D78" s="62">
        <v>16</v>
      </c>
      <c r="E78" s="1">
        <v>0</v>
      </c>
      <c r="F78" s="50">
        <v>5.333333333333333</v>
      </c>
      <c r="G78" s="62" t="s">
        <v>249</v>
      </c>
      <c r="H78" s="62">
        <v>62</v>
      </c>
    </row>
    <row r="79" spans="1:11" s="65" customFormat="1" ht="17.100000000000001" customHeight="1" x14ac:dyDescent="0.2">
      <c r="A79" s="62">
        <v>76</v>
      </c>
      <c r="B79" s="63" t="s">
        <v>283</v>
      </c>
      <c r="C79" s="12">
        <v>6</v>
      </c>
      <c r="D79" s="62">
        <v>14</v>
      </c>
      <c r="E79" s="1">
        <v>0</v>
      </c>
      <c r="F79" s="50">
        <v>4.666666666666667</v>
      </c>
      <c r="G79" s="62" t="s">
        <v>249</v>
      </c>
      <c r="H79" s="62">
        <v>76</v>
      </c>
    </row>
    <row r="80" spans="1:11" s="65" customFormat="1" ht="17.100000000000001" customHeight="1" x14ac:dyDescent="0.2">
      <c r="A80" s="62">
        <v>77</v>
      </c>
      <c r="B80" s="63" t="s">
        <v>202</v>
      </c>
      <c r="C80" s="12">
        <v>29</v>
      </c>
      <c r="D80" s="62">
        <v>14</v>
      </c>
      <c r="E80" s="1">
        <v>0</v>
      </c>
      <c r="F80" s="50">
        <v>4.666666666666667</v>
      </c>
      <c r="G80" s="62" t="s">
        <v>249</v>
      </c>
      <c r="H80" s="62">
        <v>76</v>
      </c>
    </row>
    <row r="81" spans="1:8" s="65" customFormat="1" ht="17.100000000000001" customHeight="1" x14ac:dyDescent="0.2">
      <c r="A81" s="62">
        <v>78</v>
      </c>
      <c r="B81" s="63" t="s">
        <v>165</v>
      </c>
      <c r="C81" s="12">
        <v>33</v>
      </c>
      <c r="D81" s="62">
        <v>14</v>
      </c>
      <c r="E81" s="1">
        <v>0</v>
      </c>
      <c r="F81" s="50">
        <v>4.666666666666667</v>
      </c>
      <c r="G81" s="62" t="s">
        <v>249</v>
      </c>
      <c r="H81" s="62">
        <v>76</v>
      </c>
    </row>
    <row r="82" spans="1:8" s="65" customFormat="1" ht="17.100000000000001" customHeight="1" x14ac:dyDescent="0.2">
      <c r="A82" s="62">
        <v>79</v>
      </c>
      <c r="B82" s="63" t="s">
        <v>272</v>
      </c>
      <c r="C82" s="12">
        <v>58</v>
      </c>
      <c r="D82" s="62">
        <v>14</v>
      </c>
      <c r="E82" s="1">
        <v>0</v>
      </c>
      <c r="F82" s="50">
        <v>4.666666666666667</v>
      </c>
      <c r="G82" s="62" t="s">
        <v>249</v>
      </c>
      <c r="H82" s="62">
        <v>76</v>
      </c>
    </row>
    <row r="83" spans="1:8" s="65" customFormat="1" ht="17.100000000000001" customHeight="1" x14ac:dyDescent="0.2">
      <c r="A83" s="62">
        <v>80</v>
      </c>
      <c r="B83" s="63" t="s">
        <v>284</v>
      </c>
      <c r="C83" s="12">
        <v>73</v>
      </c>
      <c r="D83" s="62">
        <v>14</v>
      </c>
      <c r="E83" s="1">
        <v>0</v>
      </c>
      <c r="F83" s="50">
        <v>4.666666666666667</v>
      </c>
      <c r="G83" s="62" t="s">
        <v>249</v>
      </c>
      <c r="H83" s="62">
        <v>76</v>
      </c>
    </row>
    <row r="84" spans="1:8" s="65" customFormat="1" ht="17.100000000000001" customHeight="1" x14ac:dyDescent="0.2">
      <c r="A84" s="62">
        <v>81</v>
      </c>
      <c r="B84" s="63" t="s">
        <v>209</v>
      </c>
      <c r="C84" s="12">
        <v>86</v>
      </c>
      <c r="D84" s="62">
        <v>14</v>
      </c>
      <c r="E84" s="1">
        <v>0</v>
      </c>
      <c r="F84" s="50">
        <v>4.666666666666667</v>
      </c>
      <c r="G84" s="62" t="s">
        <v>249</v>
      </c>
      <c r="H84" s="62">
        <v>76</v>
      </c>
    </row>
    <row r="85" spans="1:8" s="65" customFormat="1" ht="17.100000000000001" customHeight="1" x14ac:dyDescent="0.2">
      <c r="A85" s="62">
        <v>82</v>
      </c>
      <c r="B85" s="63" t="s">
        <v>178</v>
      </c>
      <c r="C85" s="12">
        <v>89</v>
      </c>
      <c r="D85" s="62">
        <v>14</v>
      </c>
      <c r="E85" s="1">
        <v>0</v>
      </c>
      <c r="F85" s="50">
        <v>4.666666666666667</v>
      </c>
      <c r="G85" s="62" t="s">
        <v>249</v>
      </c>
      <c r="H85" s="62">
        <v>76</v>
      </c>
    </row>
    <row r="86" spans="1:8" s="65" customFormat="1" ht="17.100000000000001" customHeight="1" x14ac:dyDescent="0.2">
      <c r="A86" s="62">
        <v>83</v>
      </c>
      <c r="B86" s="63" t="s">
        <v>215</v>
      </c>
      <c r="C86" s="12">
        <v>99</v>
      </c>
      <c r="D86" s="62">
        <v>14</v>
      </c>
      <c r="E86" s="1">
        <v>0</v>
      </c>
      <c r="F86" s="50">
        <v>4.666666666666667</v>
      </c>
      <c r="G86" s="62" t="s">
        <v>249</v>
      </c>
      <c r="H86" s="62">
        <v>76</v>
      </c>
    </row>
    <row r="87" spans="1:8" s="65" customFormat="1" ht="17.100000000000001" customHeight="1" x14ac:dyDescent="0.2">
      <c r="A87" s="62">
        <v>84</v>
      </c>
      <c r="B87" s="63" t="s">
        <v>183</v>
      </c>
      <c r="C87" s="12">
        <v>112</v>
      </c>
      <c r="D87" s="62">
        <v>14</v>
      </c>
      <c r="E87" s="1">
        <v>0</v>
      </c>
      <c r="F87" s="50">
        <v>4.666666666666667</v>
      </c>
      <c r="G87" s="62" t="s">
        <v>249</v>
      </c>
      <c r="H87" s="62">
        <v>76</v>
      </c>
    </row>
    <row r="88" spans="1:8" s="65" customFormat="1" ht="17.100000000000001" customHeight="1" x14ac:dyDescent="0.2">
      <c r="A88" s="62">
        <v>85</v>
      </c>
      <c r="B88" s="63" t="s">
        <v>160</v>
      </c>
      <c r="C88" s="12">
        <v>18</v>
      </c>
      <c r="D88" s="62">
        <v>12</v>
      </c>
      <c r="E88" s="1">
        <v>0</v>
      </c>
      <c r="F88" s="50">
        <v>4</v>
      </c>
      <c r="G88" s="62" t="s">
        <v>249</v>
      </c>
      <c r="H88" s="62">
        <v>85</v>
      </c>
    </row>
    <row r="89" spans="1:8" s="65" customFormat="1" ht="17.100000000000001" customHeight="1" x14ac:dyDescent="0.2">
      <c r="A89" s="62">
        <v>86</v>
      </c>
      <c r="B89" s="63" t="s">
        <v>276</v>
      </c>
      <c r="C89" s="12">
        <v>25</v>
      </c>
      <c r="D89" s="62">
        <v>12</v>
      </c>
      <c r="E89" s="1">
        <v>0</v>
      </c>
      <c r="F89" s="50">
        <v>4</v>
      </c>
      <c r="G89" s="62" t="s">
        <v>249</v>
      </c>
      <c r="H89" s="62">
        <v>85</v>
      </c>
    </row>
    <row r="90" spans="1:8" s="65" customFormat="1" ht="17.100000000000001" customHeight="1" x14ac:dyDescent="0.2">
      <c r="A90" s="62">
        <v>87</v>
      </c>
      <c r="B90" s="63" t="s">
        <v>296</v>
      </c>
      <c r="C90" s="12">
        <v>26</v>
      </c>
      <c r="D90" s="62">
        <v>12</v>
      </c>
      <c r="E90" s="1">
        <v>0</v>
      </c>
      <c r="F90" s="50">
        <v>4</v>
      </c>
      <c r="G90" s="62" t="s">
        <v>249</v>
      </c>
      <c r="H90" s="62">
        <v>85</v>
      </c>
    </row>
    <row r="91" spans="1:8" s="65" customFormat="1" ht="17.100000000000001" customHeight="1" x14ac:dyDescent="0.2">
      <c r="A91" s="62">
        <v>88</v>
      </c>
      <c r="B91" s="63" t="s">
        <v>203</v>
      </c>
      <c r="C91" s="12">
        <v>42</v>
      </c>
      <c r="D91" s="62">
        <v>12</v>
      </c>
      <c r="E91" s="1">
        <v>0</v>
      </c>
      <c r="F91" s="50">
        <v>4</v>
      </c>
      <c r="G91" s="62" t="s">
        <v>249</v>
      </c>
      <c r="H91" s="62">
        <v>85</v>
      </c>
    </row>
    <row r="92" spans="1:8" s="65" customFormat="1" ht="17.100000000000001" customHeight="1" x14ac:dyDescent="0.2">
      <c r="A92" s="62">
        <v>89</v>
      </c>
      <c r="B92" s="63" t="s">
        <v>291</v>
      </c>
      <c r="C92" s="12">
        <v>100</v>
      </c>
      <c r="D92" s="62">
        <v>12</v>
      </c>
      <c r="E92" s="1">
        <v>0</v>
      </c>
      <c r="F92" s="50">
        <v>4</v>
      </c>
      <c r="G92" s="62" t="s">
        <v>249</v>
      </c>
      <c r="H92" s="62">
        <v>85</v>
      </c>
    </row>
    <row r="93" spans="1:8" s="65" customFormat="1" ht="17.100000000000001" customHeight="1" x14ac:dyDescent="0.2">
      <c r="A93" s="62">
        <v>90</v>
      </c>
      <c r="B93" s="63" t="s">
        <v>168</v>
      </c>
      <c r="C93" s="12">
        <v>47</v>
      </c>
      <c r="D93" s="62">
        <v>8</v>
      </c>
      <c r="E93" s="1">
        <v>0</v>
      </c>
      <c r="F93" s="50">
        <v>2.6666666666666665</v>
      </c>
      <c r="G93" s="62" t="s">
        <v>249</v>
      </c>
      <c r="H93" s="62">
        <v>90</v>
      </c>
    </row>
    <row r="94" spans="1:8" s="65" customFormat="1" ht="17.100000000000001" customHeight="1" x14ac:dyDescent="0.2">
      <c r="A94" s="62">
        <v>91</v>
      </c>
      <c r="B94" s="63" t="s">
        <v>134</v>
      </c>
      <c r="C94" s="12">
        <v>51</v>
      </c>
      <c r="D94" s="62">
        <v>7</v>
      </c>
      <c r="E94" s="1">
        <v>0</v>
      </c>
      <c r="F94" s="50">
        <v>2.3333333333333335</v>
      </c>
      <c r="G94" s="62" t="s">
        <v>249</v>
      </c>
      <c r="H94" s="62">
        <v>91</v>
      </c>
    </row>
    <row r="95" spans="1:8" s="65" customFormat="1" ht="17.100000000000001" customHeight="1" x14ac:dyDescent="0.2">
      <c r="A95" s="62">
        <v>92</v>
      </c>
      <c r="B95" s="63" t="s">
        <v>169</v>
      </c>
      <c r="C95" s="12">
        <v>82</v>
      </c>
      <c r="D95" s="62">
        <v>7</v>
      </c>
      <c r="E95" s="1">
        <v>0</v>
      </c>
      <c r="F95" s="50">
        <v>2.3333333333333335</v>
      </c>
      <c r="G95" s="62" t="s">
        <v>249</v>
      </c>
      <c r="H95" s="62">
        <v>91</v>
      </c>
    </row>
    <row r="96" spans="1:8" s="65" customFormat="1" ht="17.100000000000001" customHeight="1" x14ac:dyDescent="0.2">
      <c r="A96" s="62">
        <v>93</v>
      </c>
      <c r="B96" s="63" t="s">
        <v>186</v>
      </c>
      <c r="C96" s="12">
        <v>119</v>
      </c>
      <c r="D96" s="62">
        <v>7</v>
      </c>
      <c r="E96" s="1">
        <v>0</v>
      </c>
      <c r="F96" s="50">
        <v>2.3333333333333335</v>
      </c>
      <c r="G96" s="62" t="s">
        <v>249</v>
      </c>
      <c r="H96" s="62">
        <v>91</v>
      </c>
    </row>
    <row r="97" spans="1:8" s="65" customFormat="1" ht="17.100000000000001" customHeight="1" x14ac:dyDescent="0.2">
      <c r="A97" s="62">
        <v>94</v>
      </c>
      <c r="B97" s="63" t="s">
        <v>273</v>
      </c>
      <c r="C97" s="12">
        <v>55</v>
      </c>
      <c r="D97" s="62">
        <v>6</v>
      </c>
      <c r="E97" s="1">
        <v>0</v>
      </c>
      <c r="F97" s="50">
        <v>2</v>
      </c>
      <c r="G97" s="62" t="s">
        <v>249</v>
      </c>
      <c r="H97" s="62">
        <v>94</v>
      </c>
    </row>
    <row r="98" spans="1:8" s="65" customFormat="1" ht="17.100000000000001" customHeight="1" x14ac:dyDescent="0.2">
      <c r="A98" s="62">
        <v>95</v>
      </c>
      <c r="B98" s="63" t="s">
        <v>269</v>
      </c>
      <c r="C98" s="12">
        <v>53</v>
      </c>
      <c r="D98" s="62">
        <v>5</v>
      </c>
      <c r="E98" s="1">
        <v>0</v>
      </c>
      <c r="F98" s="50">
        <v>1.6666666666666667</v>
      </c>
      <c r="G98" s="62" t="s">
        <v>249</v>
      </c>
      <c r="H98" s="62">
        <v>95</v>
      </c>
    </row>
  </sheetData>
  <mergeCells count="8">
    <mergeCell ref="A2:A3"/>
    <mergeCell ref="B2:B3"/>
    <mergeCell ref="C2:C3"/>
    <mergeCell ref="D2:D3"/>
    <mergeCell ref="B1:C1"/>
    <mergeCell ref="D1:H1"/>
    <mergeCell ref="G2:G3"/>
    <mergeCell ref="H2:H3"/>
  </mergeCells>
  <printOptions horizontalCentered="1"/>
  <pageMargins left="0.47244094488188981" right="0.23622047244094491" top="0.59055118110236227" bottom="0.59055118110236227" header="0.43307086614173229" footer="0.27559055118110237"/>
  <pageSetup paperSize="9" scale="44" orientation="portrait" horizontalDpi="300" verticalDpi="300" copies="1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50"/>
  <sheetViews>
    <sheetView workbookViewId="0">
      <selection sqref="A1:G50"/>
    </sheetView>
  </sheetViews>
  <sheetFormatPr defaultRowHeight="12.75" x14ac:dyDescent="0.2"/>
  <cols>
    <col min="1" max="1" width="31.42578125" customWidth="1"/>
    <col min="2" max="2" width="10.42578125" style="22" customWidth="1"/>
    <col min="3" max="3" width="9.28515625" style="22" customWidth="1"/>
    <col min="4" max="4" width="8.5703125" style="22" bestFit="1" customWidth="1"/>
    <col min="5" max="5" width="8.85546875" style="53" customWidth="1"/>
    <col min="6" max="6" width="18.5703125" style="53" customWidth="1"/>
    <col min="7" max="7" width="10.42578125" style="22" customWidth="1"/>
  </cols>
  <sheetData>
    <row r="1" spans="1:13" s="58" customFormat="1" ht="61.5" customHeight="1" x14ac:dyDescent="0.35">
      <c r="A1" s="227" t="s">
        <v>252</v>
      </c>
      <c r="B1" s="228"/>
      <c r="C1" s="214" t="s">
        <v>372</v>
      </c>
      <c r="D1" s="222"/>
      <c r="E1" s="222"/>
      <c r="F1" s="222"/>
      <c r="G1" s="223"/>
    </row>
    <row r="2" spans="1:13" s="38" customFormat="1" ht="22.5" customHeight="1" x14ac:dyDescent="0.2">
      <c r="A2" s="185" t="s">
        <v>85</v>
      </c>
      <c r="B2" s="183" t="s">
        <v>2</v>
      </c>
      <c r="C2" s="183" t="s">
        <v>88</v>
      </c>
      <c r="D2" s="41" t="s">
        <v>16</v>
      </c>
      <c r="E2" s="51"/>
      <c r="F2" s="183" t="s">
        <v>48</v>
      </c>
      <c r="G2" s="183" t="s">
        <v>9</v>
      </c>
    </row>
    <row r="3" spans="1:13" s="38" customFormat="1" ht="15.75" customHeight="1" x14ac:dyDescent="0.2">
      <c r="A3" s="186"/>
      <c r="B3" s="187"/>
      <c r="C3" s="187"/>
      <c r="D3" s="40" t="s">
        <v>86</v>
      </c>
      <c r="E3" s="52" t="s">
        <v>87</v>
      </c>
      <c r="F3" s="184"/>
      <c r="G3" s="184"/>
    </row>
    <row r="4" spans="1:13" s="64" customFormat="1" ht="17.100000000000001" customHeight="1" x14ac:dyDescent="0.2">
      <c r="A4" s="63" t="s">
        <v>107</v>
      </c>
      <c r="B4" s="12">
        <v>69</v>
      </c>
      <c r="C4" s="62">
        <v>578</v>
      </c>
      <c r="D4" s="1">
        <v>12</v>
      </c>
      <c r="E4" s="50">
        <v>0.66666666666666663</v>
      </c>
      <c r="F4" s="62" t="s">
        <v>314</v>
      </c>
      <c r="G4" s="62">
        <v>1</v>
      </c>
    </row>
    <row r="5" spans="1:13" s="64" customFormat="1" ht="17.100000000000001" customHeight="1" x14ac:dyDescent="0.2">
      <c r="A5" s="63" t="s">
        <v>296</v>
      </c>
      <c r="B5" s="12">
        <v>89</v>
      </c>
      <c r="C5" s="62">
        <v>544</v>
      </c>
      <c r="D5" s="1">
        <v>11</v>
      </c>
      <c r="E5" s="50">
        <v>5.333333333333333</v>
      </c>
      <c r="F5" s="62" t="s">
        <v>314</v>
      </c>
      <c r="G5" s="62">
        <v>2</v>
      </c>
    </row>
    <row r="6" spans="1:13" s="64" customFormat="1" ht="17.100000000000001" customHeight="1" x14ac:dyDescent="0.2">
      <c r="A6" s="63" t="s">
        <v>177</v>
      </c>
      <c r="B6" s="12">
        <v>42</v>
      </c>
      <c r="C6" s="62">
        <v>497</v>
      </c>
      <c r="D6" s="1">
        <v>10</v>
      </c>
      <c r="E6" s="50">
        <v>5.666666666666667</v>
      </c>
      <c r="F6" s="62" t="s">
        <v>314</v>
      </c>
      <c r="G6" s="62">
        <v>3</v>
      </c>
    </row>
    <row r="7" spans="1:13" s="64" customFormat="1" ht="17.100000000000001" customHeight="1" x14ac:dyDescent="0.2">
      <c r="A7" s="63" t="s">
        <v>201</v>
      </c>
      <c r="B7" s="12">
        <v>75</v>
      </c>
      <c r="C7" s="62">
        <v>482</v>
      </c>
      <c r="D7" s="1">
        <v>10</v>
      </c>
      <c r="E7" s="50">
        <v>0.66666666666666663</v>
      </c>
      <c r="F7" s="62" t="s">
        <v>314</v>
      </c>
      <c r="G7" s="62">
        <v>4</v>
      </c>
    </row>
    <row r="8" spans="1:13" s="64" customFormat="1" ht="17.100000000000001" customHeight="1" x14ac:dyDescent="0.2">
      <c r="A8" s="63" t="s">
        <v>154</v>
      </c>
      <c r="B8" s="12">
        <v>92</v>
      </c>
      <c r="C8" s="62">
        <v>482</v>
      </c>
      <c r="D8" s="1">
        <v>10</v>
      </c>
      <c r="E8" s="50">
        <v>0.66666666666666663</v>
      </c>
      <c r="F8" s="62" t="s">
        <v>314</v>
      </c>
      <c r="G8" s="62">
        <v>4</v>
      </c>
    </row>
    <row r="9" spans="1:13" s="64" customFormat="1" ht="17.100000000000001" customHeight="1" x14ac:dyDescent="0.2">
      <c r="A9" s="63" t="s">
        <v>312</v>
      </c>
      <c r="B9" s="12">
        <v>67</v>
      </c>
      <c r="C9" s="62">
        <v>422</v>
      </c>
      <c r="D9" s="1">
        <v>8</v>
      </c>
      <c r="E9" s="50">
        <v>12.666666666666666</v>
      </c>
      <c r="F9" s="62" t="s">
        <v>314</v>
      </c>
      <c r="G9" s="62">
        <v>6</v>
      </c>
      <c r="H9" s="65"/>
      <c r="I9" s="65"/>
      <c r="J9" s="65"/>
    </row>
    <row r="10" spans="1:13" s="64" customFormat="1" ht="17.100000000000001" customHeight="1" x14ac:dyDescent="0.2">
      <c r="A10" s="63" t="s">
        <v>305</v>
      </c>
      <c r="B10" s="12">
        <v>18</v>
      </c>
      <c r="C10" s="62">
        <v>392</v>
      </c>
      <c r="D10" s="1">
        <v>8</v>
      </c>
      <c r="E10" s="50">
        <v>2.6666666666666665</v>
      </c>
      <c r="F10" s="62" t="s">
        <v>314</v>
      </c>
      <c r="G10" s="62">
        <v>7</v>
      </c>
    </row>
    <row r="11" spans="1:13" s="64" customFormat="1" ht="17.100000000000001" customHeight="1" x14ac:dyDescent="0.2">
      <c r="A11" s="63" t="s">
        <v>303</v>
      </c>
      <c r="B11" s="12">
        <v>80</v>
      </c>
      <c r="C11" s="62">
        <v>348</v>
      </c>
      <c r="D11" s="1">
        <v>7</v>
      </c>
      <c r="E11" s="50">
        <v>4</v>
      </c>
      <c r="F11" s="62" t="s">
        <v>314</v>
      </c>
      <c r="G11" s="62">
        <v>8</v>
      </c>
      <c r="K11" s="65"/>
      <c r="L11" s="65"/>
      <c r="M11" s="65"/>
    </row>
    <row r="12" spans="1:13" s="64" customFormat="1" ht="17.100000000000001" customHeight="1" x14ac:dyDescent="0.2">
      <c r="A12" s="63" t="s">
        <v>180</v>
      </c>
      <c r="B12" s="12">
        <v>32</v>
      </c>
      <c r="C12" s="62">
        <v>335</v>
      </c>
      <c r="D12" s="1">
        <v>6</v>
      </c>
      <c r="E12" s="50">
        <v>15.666666666666666</v>
      </c>
      <c r="F12" s="62" t="s">
        <v>112</v>
      </c>
      <c r="G12" s="62">
        <v>9</v>
      </c>
    </row>
    <row r="13" spans="1:13" s="64" customFormat="1" ht="17.100000000000001" customHeight="1" x14ac:dyDescent="0.2">
      <c r="A13" s="63" t="s">
        <v>189</v>
      </c>
      <c r="B13" s="12">
        <v>39</v>
      </c>
      <c r="C13" s="62">
        <v>334</v>
      </c>
      <c r="D13" s="1">
        <v>6</v>
      </c>
      <c r="E13" s="50">
        <v>15.333333333333334</v>
      </c>
      <c r="F13" s="62" t="s">
        <v>314</v>
      </c>
      <c r="G13" s="62">
        <v>10</v>
      </c>
    </row>
    <row r="14" spans="1:13" s="64" customFormat="1" ht="17.100000000000001" customHeight="1" x14ac:dyDescent="0.2">
      <c r="A14" s="63" t="s">
        <v>283</v>
      </c>
      <c r="B14" s="12">
        <v>72</v>
      </c>
      <c r="C14" s="62">
        <v>306</v>
      </c>
      <c r="D14" s="1">
        <v>6</v>
      </c>
      <c r="E14" s="50">
        <v>6</v>
      </c>
      <c r="F14" s="62" t="s">
        <v>314</v>
      </c>
      <c r="G14" s="62">
        <v>11</v>
      </c>
      <c r="H14" s="65"/>
      <c r="I14" s="65"/>
      <c r="J14" s="65"/>
    </row>
    <row r="15" spans="1:13" s="64" customFormat="1" ht="17.100000000000001" customHeight="1" x14ac:dyDescent="0.2">
      <c r="A15" s="63" t="s">
        <v>204</v>
      </c>
      <c r="B15" s="12">
        <v>117</v>
      </c>
      <c r="C15" s="62">
        <v>278</v>
      </c>
      <c r="D15" s="1">
        <v>5</v>
      </c>
      <c r="E15" s="50">
        <v>12.666666666666666</v>
      </c>
      <c r="F15" s="62" t="s">
        <v>314</v>
      </c>
      <c r="G15" s="62">
        <v>12</v>
      </c>
      <c r="H15" s="65"/>
      <c r="I15" s="65"/>
      <c r="J15" s="65"/>
    </row>
    <row r="16" spans="1:13" s="64" customFormat="1" ht="17.100000000000001" customHeight="1" x14ac:dyDescent="0.2">
      <c r="A16" s="63" t="s">
        <v>183</v>
      </c>
      <c r="B16" s="12">
        <v>27</v>
      </c>
      <c r="C16" s="62">
        <v>278</v>
      </c>
      <c r="D16" s="1">
        <v>5</v>
      </c>
      <c r="E16" s="50">
        <v>12.666666666666666</v>
      </c>
      <c r="F16" s="62" t="s">
        <v>314</v>
      </c>
      <c r="G16" s="62">
        <v>12</v>
      </c>
    </row>
    <row r="17" spans="1:13" s="64" customFormat="1" ht="17.100000000000001" customHeight="1" x14ac:dyDescent="0.2">
      <c r="A17" s="63" t="s">
        <v>97</v>
      </c>
      <c r="B17" s="12">
        <v>94</v>
      </c>
      <c r="C17" s="62">
        <v>264</v>
      </c>
      <c r="D17" s="1">
        <v>5</v>
      </c>
      <c r="E17" s="50">
        <v>8</v>
      </c>
      <c r="F17" s="62" t="s">
        <v>314</v>
      </c>
      <c r="G17" s="62">
        <v>14</v>
      </c>
      <c r="H17" s="65"/>
      <c r="I17" s="65"/>
      <c r="J17" s="65"/>
    </row>
    <row r="18" spans="1:13" s="64" customFormat="1" ht="17.100000000000001" customHeight="1" x14ac:dyDescent="0.2">
      <c r="A18" s="63" t="s">
        <v>280</v>
      </c>
      <c r="B18" s="12">
        <v>77</v>
      </c>
      <c r="C18" s="62">
        <v>264</v>
      </c>
      <c r="D18" s="1">
        <v>5</v>
      </c>
      <c r="E18" s="50">
        <v>8</v>
      </c>
      <c r="F18" s="62" t="s">
        <v>314</v>
      </c>
      <c r="G18" s="62">
        <v>14</v>
      </c>
    </row>
    <row r="19" spans="1:13" s="64" customFormat="1" ht="17.100000000000001" customHeight="1" x14ac:dyDescent="0.2">
      <c r="A19" s="63" t="s">
        <v>98</v>
      </c>
      <c r="B19" s="12">
        <v>43</v>
      </c>
      <c r="C19" s="62">
        <v>224</v>
      </c>
      <c r="D19" s="1">
        <v>4</v>
      </c>
      <c r="E19" s="50">
        <v>10.666666666666666</v>
      </c>
      <c r="F19" s="62" t="s">
        <v>314</v>
      </c>
      <c r="G19" s="62">
        <v>16</v>
      </c>
    </row>
    <row r="20" spans="1:13" s="64" customFormat="1" ht="17.100000000000001" customHeight="1" x14ac:dyDescent="0.2">
      <c r="A20" s="63" t="s">
        <v>206</v>
      </c>
      <c r="B20" s="12">
        <v>51</v>
      </c>
      <c r="C20" s="62">
        <v>224</v>
      </c>
      <c r="D20" s="1">
        <v>4</v>
      </c>
      <c r="E20" s="50">
        <v>10.666666666666666</v>
      </c>
      <c r="F20" s="62" t="s">
        <v>314</v>
      </c>
      <c r="G20" s="62">
        <v>16</v>
      </c>
      <c r="H20" s="65"/>
      <c r="I20" s="65"/>
      <c r="J20" s="65"/>
      <c r="K20" s="65"/>
      <c r="L20" s="65"/>
      <c r="M20" s="65"/>
    </row>
    <row r="21" spans="1:13" s="64" customFormat="1" ht="17.100000000000001" customHeight="1" x14ac:dyDescent="0.2">
      <c r="A21" s="63" t="s">
        <v>217</v>
      </c>
      <c r="B21" s="12">
        <v>9</v>
      </c>
      <c r="C21" s="62">
        <v>220</v>
      </c>
      <c r="D21" s="1">
        <v>4</v>
      </c>
      <c r="E21" s="50">
        <v>9.3333333333333339</v>
      </c>
      <c r="F21" s="62" t="s">
        <v>112</v>
      </c>
      <c r="G21" s="62">
        <v>18</v>
      </c>
    </row>
    <row r="22" spans="1:13" s="64" customFormat="1" ht="17.100000000000001" customHeight="1" x14ac:dyDescent="0.2">
      <c r="A22" s="63" t="s">
        <v>277</v>
      </c>
      <c r="B22" s="12">
        <v>34</v>
      </c>
      <c r="C22" s="62">
        <v>214</v>
      </c>
      <c r="D22" s="1">
        <v>4</v>
      </c>
      <c r="E22" s="50">
        <v>7.333333333333333</v>
      </c>
      <c r="F22" s="62" t="s">
        <v>314</v>
      </c>
      <c r="G22" s="62">
        <v>19</v>
      </c>
    </row>
    <row r="23" spans="1:13" s="64" customFormat="1" ht="17.100000000000001" customHeight="1" x14ac:dyDescent="0.2">
      <c r="A23" s="63" t="s">
        <v>297</v>
      </c>
      <c r="B23" s="12">
        <v>2</v>
      </c>
      <c r="C23" s="62">
        <v>214</v>
      </c>
      <c r="D23" s="1">
        <v>4</v>
      </c>
      <c r="E23" s="50">
        <v>7.333333333333333</v>
      </c>
      <c r="F23" s="62" t="s">
        <v>314</v>
      </c>
      <c r="G23" s="62">
        <v>19</v>
      </c>
    </row>
    <row r="24" spans="1:13" s="64" customFormat="1" ht="17.100000000000001" customHeight="1" x14ac:dyDescent="0.2">
      <c r="A24" s="63" t="s">
        <v>236</v>
      </c>
      <c r="B24" s="12">
        <v>12</v>
      </c>
      <c r="C24" s="62">
        <v>214</v>
      </c>
      <c r="D24" s="1">
        <v>4</v>
      </c>
      <c r="E24" s="50">
        <v>7.333333333333333</v>
      </c>
      <c r="F24" s="62" t="s">
        <v>314</v>
      </c>
      <c r="G24" s="62">
        <v>19</v>
      </c>
      <c r="H24" s="65"/>
      <c r="I24" s="65"/>
      <c r="J24" s="65"/>
    </row>
    <row r="25" spans="1:13" s="65" customFormat="1" ht="17.100000000000001" customHeight="1" x14ac:dyDescent="0.2">
      <c r="A25" s="63" t="s">
        <v>295</v>
      </c>
      <c r="B25" s="12">
        <v>56</v>
      </c>
      <c r="C25" s="62">
        <v>204</v>
      </c>
      <c r="D25" s="1">
        <v>4</v>
      </c>
      <c r="E25" s="50">
        <v>4</v>
      </c>
      <c r="F25" s="62" t="s">
        <v>314</v>
      </c>
      <c r="G25" s="62">
        <v>22</v>
      </c>
      <c r="H25" s="64"/>
      <c r="I25" s="64"/>
      <c r="J25" s="64"/>
    </row>
    <row r="26" spans="1:13" s="64" customFormat="1" ht="17.100000000000001" customHeight="1" x14ac:dyDescent="0.2">
      <c r="A26" s="63" t="s">
        <v>215</v>
      </c>
      <c r="B26" s="12">
        <v>37</v>
      </c>
      <c r="C26" s="62">
        <v>184</v>
      </c>
      <c r="D26" s="1">
        <v>3</v>
      </c>
      <c r="E26" s="50">
        <v>13.333333333333334</v>
      </c>
      <c r="F26" s="62" t="s">
        <v>314</v>
      </c>
      <c r="G26" s="62">
        <v>23</v>
      </c>
      <c r="H26" s="65"/>
      <c r="I26" s="65"/>
      <c r="J26" s="65"/>
      <c r="K26" s="65"/>
      <c r="L26" s="65"/>
      <c r="M26" s="65"/>
    </row>
    <row r="27" spans="1:13" s="64" customFormat="1" ht="17.100000000000001" customHeight="1" x14ac:dyDescent="0.2">
      <c r="A27" s="63" t="s">
        <v>288</v>
      </c>
      <c r="B27" s="12">
        <v>44</v>
      </c>
      <c r="C27" s="62">
        <v>174</v>
      </c>
      <c r="D27" s="1">
        <v>3</v>
      </c>
      <c r="E27" s="50">
        <v>10</v>
      </c>
      <c r="F27" s="62" t="s">
        <v>112</v>
      </c>
      <c r="G27" s="62">
        <v>24</v>
      </c>
      <c r="H27" s="65"/>
      <c r="I27" s="65"/>
      <c r="J27" s="65"/>
    </row>
    <row r="28" spans="1:13" s="64" customFormat="1" ht="17.100000000000001" customHeight="1" x14ac:dyDescent="0.2">
      <c r="A28" s="63" t="s">
        <v>167</v>
      </c>
      <c r="B28" s="12">
        <v>33</v>
      </c>
      <c r="C28" s="62">
        <v>174</v>
      </c>
      <c r="D28" s="1">
        <v>3</v>
      </c>
      <c r="E28" s="50">
        <v>10</v>
      </c>
      <c r="F28" s="62" t="s">
        <v>314</v>
      </c>
      <c r="G28" s="62">
        <v>24</v>
      </c>
    </row>
    <row r="29" spans="1:13" s="64" customFormat="1" ht="17.100000000000001" customHeight="1" x14ac:dyDescent="0.2">
      <c r="A29" s="63" t="s">
        <v>155</v>
      </c>
      <c r="B29" s="12">
        <v>74</v>
      </c>
      <c r="C29" s="62">
        <v>144</v>
      </c>
      <c r="D29" s="1">
        <v>3</v>
      </c>
      <c r="E29" s="50">
        <v>0</v>
      </c>
      <c r="F29" s="62" t="s">
        <v>314</v>
      </c>
      <c r="G29" s="62">
        <v>26</v>
      </c>
    </row>
    <row r="30" spans="1:13" s="64" customFormat="1" ht="17.100000000000001" customHeight="1" x14ac:dyDescent="0.2">
      <c r="A30" s="63" t="s">
        <v>164</v>
      </c>
      <c r="B30" s="12">
        <v>96</v>
      </c>
      <c r="C30" s="62">
        <v>134</v>
      </c>
      <c r="D30" s="1">
        <v>2</v>
      </c>
      <c r="E30" s="50">
        <v>12.666666666666666</v>
      </c>
      <c r="F30" s="62" t="s">
        <v>314</v>
      </c>
      <c r="G30" s="62">
        <v>27</v>
      </c>
    </row>
    <row r="31" spans="1:13" s="64" customFormat="1" ht="17.100000000000001" customHeight="1" x14ac:dyDescent="0.2">
      <c r="A31" s="63" t="s">
        <v>294</v>
      </c>
      <c r="B31" s="12">
        <v>16</v>
      </c>
      <c r="C31" s="62">
        <v>134</v>
      </c>
      <c r="D31" s="1">
        <v>2</v>
      </c>
      <c r="E31" s="50">
        <v>12.666666666666666</v>
      </c>
      <c r="F31" s="62" t="s">
        <v>314</v>
      </c>
      <c r="G31" s="62">
        <v>27</v>
      </c>
      <c r="K31" s="65"/>
      <c r="L31" s="65"/>
      <c r="M31" s="65"/>
    </row>
    <row r="32" spans="1:13" s="64" customFormat="1" ht="17.100000000000001" customHeight="1" x14ac:dyDescent="0.2">
      <c r="A32" s="63" t="s">
        <v>287</v>
      </c>
      <c r="B32" s="12">
        <v>64</v>
      </c>
      <c r="C32" s="62">
        <v>126</v>
      </c>
      <c r="D32" s="1">
        <v>2</v>
      </c>
      <c r="E32" s="50">
        <v>10</v>
      </c>
      <c r="F32" s="62" t="s">
        <v>314</v>
      </c>
      <c r="G32" s="62">
        <v>29</v>
      </c>
    </row>
    <row r="33" spans="1:13" s="64" customFormat="1" ht="17.100000000000001" customHeight="1" x14ac:dyDescent="0.2">
      <c r="A33" s="63" t="s">
        <v>214</v>
      </c>
      <c r="B33" s="12">
        <v>41</v>
      </c>
      <c r="C33" s="62">
        <v>112</v>
      </c>
      <c r="D33" s="1">
        <v>2</v>
      </c>
      <c r="E33" s="50">
        <v>5.333333333333333</v>
      </c>
      <c r="F33" s="62" t="s">
        <v>314</v>
      </c>
      <c r="G33" s="62">
        <v>30</v>
      </c>
    </row>
    <row r="34" spans="1:13" s="65" customFormat="1" ht="17.100000000000001" customHeight="1" x14ac:dyDescent="0.2">
      <c r="A34" s="63" t="s">
        <v>190</v>
      </c>
      <c r="B34" s="12">
        <v>22</v>
      </c>
      <c r="C34" s="62">
        <v>108</v>
      </c>
      <c r="D34" s="1">
        <v>2</v>
      </c>
      <c r="E34" s="50">
        <v>4</v>
      </c>
      <c r="F34" s="62" t="s">
        <v>316</v>
      </c>
      <c r="G34" s="62">
        <v>31</v>
      </c>
      <c r="H34" s="64"/>
      <c r="I34" s="64"/>
      <c r="J34" s="64"/>
      <c r="K34" s="64"/>
      <c r="L34" s="64"/>
      <c r="M34" s="64"/>
    </row>
    <row r="35" spans="1:13" s="64" customFormat="1" ht="17.100000000000001" customHeight="1" x14ac:dyDescent="0.2">
      <c r="A35" s="63" t="s">
        <v>289</v>
      </c>
      <c r="B35" s="12">
        <v>3</v>
      </c>
      <c r="C35" s="62">
        <v>106</v>
      </c>
      <c r="D35" s="1">
        <v>2</v>
      </c>
      <c r="E35" s="50">
        <v>3.3333333333333335</v>
      </c>
      <c r="F35" s="62" t="s">
        <v>314</v>
      </c>
      <c r="G35" s="62">
        <v>32</v>
      </c>
    </row>
    <row r="36" spans="1:13" s="64" customFormat="1" ht="17.100000000000001" customHeight="1" x14ac:dyDescent="0.2">
      <c r="A36" s="63" t="s">
        <v>285</v>
      </c>
      <c r="B36" s="12">
        <v>66</v>
      </c>
      <c r="C36" s="62">
        <v>106</v>
      </c>
      <c r="D36" s="1">
        <v>2</v>
      </c>
      <c r="E36" s="50">
        <v>3.3333333333333335</v>
      </c>
      <c r="F36" s="62" t="s">
        <v>314</v>
      </c>
      <c r="G36" s="62">
        <v>32</v>
      </c>
    </row>
    <row r="37" spans="1:13" s="64" customFormat="1" ht="17.100000000000001" customHeight="1" x14ac:dyDescent="0.2">
      <c r="A37" s="63" t="s">
        <v>187</v>
      </c>
      <c r="B37" s="12">
        <v>14</v>
      </c>
      <c r="C37" s="62">
        <v>94</v>
      </c>
      <c r="D37" s="1">
        <v>1</v>
      </c>
      <c r="E37" s="50">
        <v>15.333333333333334</v>
      </c>
      <c r="F37" s="62" t="s">
        <v>314</v>
      </c>
      <c r="G37" s="62">
        <v>34</v>
      </c>
    </row>
    <row r="38" spans="1:13" s="64" customFormat="1" ht="17.100000000000001" customHeight="1" x14ac:dyDescent="0.2">
      <c r="A38" s="63" t="s">
        <v>96</v>
      </c>
      <c r="B38" s="12">
        <v>1</v>
      </c>
      <c r="C38" s="62">
        <v>94</v>
      </c>
      <c r="D38" s="1">
        <v>1</v>
      </c>
      <c r="E38" s="50">
        <v>15.333333333333334</v>
      </c>
      <c r="F38" s="62" t="s">
        <v>314</v>
      </c>
      <c r="G38" s="62">
        <v>34</v>
      </c>
      <c r="K38" s="65"/>
      <c r="L38" s="65"/>
      <c r="M38" s="65"/>
    </row>
    <row r="39" spans="1:13" s="65" customFormat="1" ht="17.100000000000001" customHeight="1" x14ac:dyDescent="0.2">
      <c r="A39" s="63" t="s">
        <v>184</v>
      </c>
      <c r="B39" s="12">
        <v>7</v>
      </c>
      <c r="C39" s="62">
        <v>79</v>
      </c>
      <c r="D39" s="1">
        <v>1</v>
      </c>
      <c r="E39" s="50">
        <v>10.333333333333334</v>
      </c>
      <c r="F39" s="62" t="s">
        <v>314</v>
      </c>
      <c r="G39" s="62">
        <v>36</v>
      </c>
      <c r="K39" s="64"/>
      <c r="L39" s="64"/>
      <c r="M39" s="64"/>
    </row>
    <row r="40" spans="1:13" s="64" customFormat="1" ht="17.100000000000001" customHeight="1" x14ac:dyDescent="0.2">
      <c r="A40" s="63" t="s">
        <v>104</v>
      </c>
      <c r="B40" s="12">
        <v>13</v>
      </c>
      <c r="C40" s="62">
        <v>79</v>
      </c>
      <c r="D40" s="1">
        <v>1</v>
      </c>
      <c r="E40" s="50">
        <v>10.333333333333334</v>
      </c>
      <c r="F40" s="62" t="s">
        <v>314</v>
      </c>
      <c r="G40" s="62">
        <v>36</v>
      </c>
      <c r="H40" s="65"/>
      <c r="I40" s="65"/>
      <c r="J40" s="65"/>
    </row>
    <row r="41" spans="1:13" s="64" customFormat="1" ht="17.100000000000001" customHeight="1" x14ac:dyDescent="0.2">
      <c r="A41" s="63" t="s">
        <v>279</v>
      </c>
      <c r="B41" s="12">
        <v>28</v>
      </c>
      <c r="C41" s="62">
        <v>79</v>
      </c>
      <c r="D41" s="1">
        <v>1</v>
      </c>
      <c r="E41" s="50">
        <v>10.333333333333334</v>
      </c>
      <c r="F41" s="62" t="s">
        <v>314</v>
      </c>
      <c r="G41" s="62">
        <v>36</v>
      </c>
    </row>
    <row r="42" spans="1:13" s="64" customFormat="1" ht="17.100000000000001" customHeight="1" x14ac:dyDescent="0.2">
      <c r="A42" s="63" t="s">
        <v>105</v>
      </c>
      <c r="B42" s="12">
        <v>25</v>
      </c>
      <c r="C42" s="62">
        <v>74</v>
      </c>
      <c r="D42" s="1">
        <v>1</v>
      </c>
      <c r="E42" s="50">
        <v>8.6666666666666661</v>
      </c>
      <c r="F42" s="62" t="s">
        <v>315</v>
      </c>
      <c r="G42" s="62">
        <v>39</v>
      </c>
    </row>
    <row r="43" spans="1:13" s="64" customFormat="1" ht="17.100000000000001" customHeight="1" x14ac:dyDescent="0.2">
      <c r="A43" s="63" t="s">
        <v>281</v>
      </c>
      <c r="B43" s="12">
        <v>40</v>
      </c>
      <c r="C43" s="62">
        <v>70</v>
      </c>
      <c r="D43" s="1">
        <v>1</v>
      </c>
      <c r="E43" s="50">
        <v>7.333333333333333</v>
      </c>
      <c r="F43" s="62" t="s">
        <v>314</v>
      </c>
      <c r="G43" s="62">
        <v>40</v>
      </c>
      <c r="H43" s="65"/>
      <c r="I43" s="65"/>
      <c r="J43" s="65"/>
    </row>
    <row r="44" spans="1:13" s="65" customFormat="1" ht="17.100000000000001" customHeight="1" x14ac:dyDescent="0.2">
      <c r="A44" s="63" t="s">
        <v>300</v>
      </c>
      <c r="B44" s="12">
        <v>23</v>
      </c>
      <c r="C44" s="62">
        <v>70</v>
      </c>
      <c r="D44" s="1">
        <v>1</v>
      </c>
      <c r="E44" s="50">
        <v>7.333333333333333</v>
      </c>
      <c r="F44" s="62" t="s">
        <v>315</v>
      </c>
      <c r="G44" s="62">
        <v>40</v>
      </c>
      <c r="H44" s="64"/>
      <c r="I44" s="64"/>
      <c r="J44" s="64"/>
      <c r="K44" s="64"/>
      <c r="L44" s="64"/>
      <c r="M44" s="64"/>
    </row>
    <row r="45" spans="1:13" s="64" customFormat="1" ht="17.100000000000001" customHeight="1" x14ac:dyDescent="0.2">
      <c r="A45" s="63" t="s">
        <v>237</v>
      </c>
      <c r="B45" s="12">
        <v>108</v>
      </c>
      <c r="C45" s="62">
        <v>66</v>
      </c>
      <c r="D45" s="1">
        <v>1</v>
      </c>
      <c r="E45" s="50">
        <v>6</v>
      </c>
      <c r="F45" s="62" t="s">
        <v>315</v>
      </c>
      <c r="G45" s="62">
        <v>42</v>
      </c>
    </row>
    <row r="46" spans="1:13" s="64" customFormat="1" ht="17.100000000000001" customHeight="1" x14ac:dyDescent="0.2">
      <c r="A46" s="63" t="s">
        <v>273</v>
      </c>
      <c r="B46" s="12">
        <v>88</v>
      </c>
      <c r="C46" s="62">
        <v>56</v>
      </c>
      <c r="D46" s="1">
        <v>1</v>
      </c>
      <c r="E46" s="50">
        <v>2.6666666666666665</v>
      </c>
      <c r="F46" s="62" t="s">
        <v>315</v>
      </c>
      <c r="G46" s="62">
        <v>43</v>
      </c>
      <c r="H46" s="65"/>
      <c r="I46" s="65"/>
      <c r="J46" s="65"/>
    </row>
    <row r="47" spans="1:13" s="65" customFormat="1" ht="17.100000000000001" customHeight="1" x14ac:dyDescent="0.2">
      <c r="A47" s="63" t="s">
        <v>151</v>
      </c>
      <c r="B47" s="12">
        <v>20</v>
      </c>
      <c r="C47" s="62">
        <v>55</v>
      </c>
      <c r="D47" s="1">
        <v>1</v>
      </c>
      <c r="E47" s="50">
        <v>2.3333333333333335</v>
      </c>
      <c r="F47" s="62" t="s">
        <v>315</v>
      </c>
      <c r="G47" s="62">
        <v>44</v>
      </c>
      <c r="K47" s="64"/>
      <c r="L47" s="64"/>
      <c r="M47" s="64"/>
    </row>
    <row r="48" spans="1:13" s="64" customFormat="1" ht="17.100000000000001" customHeight="1" x14ac:dyDescent="0.2">
      <c r="A48" s="63" t="s">
        <v>271</v>
      </c>
      <c r="B48" s="12">
        <v>10</v>
      </c>
      <c r="C48" s="62">
        <v>47</v>
      </c>
      <c r="D48" s="1">
        <v>0</v>
      </c>
      <c r="E48" s="50">
        <v>15.666666666666666</v>
      </c>
      <c r="F48" s="62" t="s">
        <v>112</v>
      </c>
      <c r="G48" s="62">
        <v>45</v>
      </c>
    </row>
    <row r="49" spans="1:13" s="64" customFormat="1" ht="17.100000000000001" customHeight="1" x14ac:dyDescent="0.2">
      <c r="A49" s="63" t="s">
        <v>149</v>
      </c>
      <c r="B49" s="12">
        <v>120</v>
      </c>
      <c r="C49" s="62">
        <v>37</v>
      </c>
      <c r="D49" s="1">
        <v>0</v>
      </c>
      <c r="E49" s="50">
        <v>12.333333333333334</v>
      </c>
      <c r="F49" s="62" t="s">
        <v>112</v>
      </c>
      <c r="G49" s="62">
        <v>46</v>
      </c>
    </row>
    <row r="50" spans="1:13" s="65" customFormat="1" ht="17.100000000000001" customHeight="1" x14ac:dyDescent="0.2">
      <c r="A50" s="63" t="s">
        <v>276</v>
      </c>
      <c r="B50" s="12">
        <v>97</v>
      </c>
      <c r="C50" s="62">
        <v>31</v>
      </c>
      <c r="D50" s="1">
        <v>0</v>
      </c>
      <c r="E50" s="50">
        <v>10.333333333333334</v>
      </c>
      <c r="F50" s="62" t="s">
        <v>112</v>
      </c>
      <c r="G50" s="62">
        <v>47</v>
      </c>
      <c r="H50" s="64"/>
      <c r="I50" s="64"/>
      <c r="J50" s="64"/>
      <c r="K50" s="64"/>
      <c r="L50" s="64"/>
      <c r="M50" s="64"/>
    </row>
  </sheetData>
  <sortState ref="A4:N50">
    <sortCondition descending="1" ref="C4:C50"/>
  </sortState>
  <mergeCells count="7">
    <mergeCell ref="A2:A3"/>
    <mergeCell ref="B2:B3"/>
    <mergeCell ref="C2:C3"/>
    <mergeCell ref="A1:B1"/>
    <mergeCell ref="C1:G1"/>
    <mergeCell ref="F2:F3"/>
    <mergeCell ref="G2:G3"/>
  </mergeCells>
  <printOptions horizontalCentered="1"/>
  <pageMargins left="0.47244094488188981" right="0.23622047244094491" top="0.59055118110236227" bottom="0.59055118110236227" header="0.43307086614173229" footer="0.27559055118110237"/>
  <pageSetup paperSize="9" scale="84" orientation="portrait" horizontalDpi="300" verticalDpi="300" copies="1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M39"/>
  <sheetViews>
    <sheetView workbookViewId="0">
      <selection sqref="A1:G39"/>
    </sheetView>
  </sheetViews>
  <sheetFormatPr defaultRowHeight="12.75" x14ac:dyDescent="0.2"/>
  <cols>
    <col min="1" max="1" width="30" customWidth="1"/>
    <col min="2" max="3" width="9.28515625" style="22" customWidth="1"/>
    <col min="4" max="4" width="8.5703125" style="22" bestFit="1" customWidth="1"/>
    <col min="5" max="5" width="8.85546875" style="53" customWidth="1"/>
    <col min="6" max="6" width="18.5703125" style="53" customWidth="1"/>
    <col min="7" max="7" width="10.42578125" style="22" customWidth="1"/>
  </cols>
  <sheetData>
    <row r="1" spans="1:10" s="58" customFormat="1" ht="63" customHeight="1" x14ac:dyDescent="0.35">
      <c r="A1" s="224" t="s">
        <v>252</v>
      </c>
      <c r="B1" s="226"/>
      <c r="C1" s="214" t="s">
        <v>373</v>
      </c>
      <c r="D1" s="222"/>
      <c r="E1" s="222"/>
      <c r="F1" s="222"/>
      <c r="G1" s="223"/>
    </row>
    <row r="2" spans="1:10" s="38" customFormat="1" ht="22.5" customHeight="1" x14ac:dyDescent="0.2">
      <c r="A2" s="185" t="s">
        <v>85</v>
      </c>
      <c r="B2" s="183" t="s">
        <v>2</v>
      </c>
      <c r="C2" s="183" t="s">
        <v>88</v>
      </c>
      <c r="D2" s="41" t="s">
        <v>16</v>
      </c>
      <c r="E2" s="51"/>
      <c r="F2" s="183" t="s">
        <v>48</v>
      </c>
      <c r="G2" s="183" t="s">
        <v>14</v>
      </c>
    </row>
    <row r="3" spans="1:10" s="38" customFormat="1" ht="15.75" customHeight="1" x14ac:dyDescent="0.2">
      <c r="A3" s="186"/>
      <c r="B3" s="187"/>
      <c r="C3" s="187"/>
      <c r="D3" s="40" t="s">
        <v>86</v>
      </c>
      <c r="E3" s="52" t="s">
        <v>87</v>
      </c>
      <c r="F3" s="184"/>
      <c r="G3" s="184"/>
    </row>
    <row r="4" spans="1:10" s="64" customFormat="1" ht="17.100000000000001" customHeight="1" x14ac:dyDescent="0.2">
      <c r="A4" s="63" t="s">
        <v>161</v>
      </c>
      <c r="B4" s="12">
        <v>115</v>
      </c>
      <c r="C4" s="62">
        <v>452</v>
      </c>
      <c r="D4" s="1">
        <v>9</v>
      </c>
      <c r="E4" s="50">
        <v>6.666666666666667</v>
      </c>
      <c r="F4" s="62" t="s">
        <v>314</v>
      </c>
      <c r="G4" s="62">
        <v>1</v>
      </c>
      <c r="H4" s="65"/>
      <c r="I4" s="65"/>
      <c r="J4" s="65"/>
    </row>
    <row r="5" spans="1:10" s="64" customFormat="1" ht="17.100000000000001" customHeight="1" x14ac:dyDescent="0.2">
      <c r="A5" s="63" t="s">
        <v>99</v>
      </c>
      <c r="B5" s="12">
        <v>32</v>
      </c>
      <c r="C5" s="62">
        <v>422</v>
      </c>
      <c r="D5" s="1">
        <v>8</v>
      </c>
      <c r="E5" s="50">
        <v>12.666666666666666</v>
      </c>
      <c r="F5" s="62" t="s">
        <v>314</v>
      </c>
      <c r="G5" s="62">
        <v>2</v>
      </c>
    </row>
    <row r="6" spans="1:10" s="64" customFormat="1" ht="17.100000000000001" customHeight="1" x14ac:dyDescent="0.2">
      <c r="A6" s="63" t="s">
        <v>101</v>
      </c>
      <c r="B6" s="12">
        <v>102</v>
      </c>
      <c r="C6" s="62">
        <v>362</v>
      </c>
      <c r="D6" s="1">
        <v>7</v>
      </c>
      <c r="E6" s="50">
        <v>8.6666666666666661</v>
      </c>
      <c r="F6" s="62" t="s">
        <v>314</v>
      </c>
      <c r="G6" s="62">
        <v>3</v>
      </c>
    </row>
    <row r="7" spans="1:10" s="64" customFormat="1" ht="17.100000000000001" customHeight="1" x14ac:dyDescent="0.2">
      <c r="A7" s="63" t="s">
        <v>274</v>
      </c>
      <c r="B7" s="12">
        <v>87</v>
      </c>
      <c r="C7" s="62">
        <v>320</v>
      </c>
      <c r="D7" s="1">
        <v>6</v>
      </c>
      <c r="E7" s="50">
        <v>10.666666666666666</v>
      </c>
      <c r="F7" s="62" t="s">
        <v>314</v>
      </c>
      <c r="G7" s="62">
        <v>4</v>
      </c>
    </row>
    <row r="8" spans="1:10" s="64" customFormat="1" ht="17.100000000000001" customHeight="1" x14ac:dyDescent="0.2">
      <c r="A8" s="63" t="s">
        <v>284</v>
      </c>
      <c r="B8" s="12">
        <v>73</v>
      </c>
      <c r="C8" s="62">
        <v>254</v>
      </c>
      <c r="D8" s="1">
        <v>5</v>
      </c>
      <c r="E8" s="50">
        <v>4.666666666666667</v>
      </c>
      <c r="F8" s="62" t="s">
        <v>314</v>
      </c>
      <c r="G8" s="62">
        <v>5</v>
      </c>
    </row>
    <row r="9" spans="1:10" s="64" customFormat="1" ht="17.100000000000001" customHeight="1" x14ac:dyDescent="0.2">
      <c r="A9" s="63" t="s">
        <v>303</v>
      </c>
      <c r="B9" s="12">
        <v>5</v>
      </c>
      <c r="C9" s="62">
        <v>232</v>
      </c>
      <c r="D9" s="1">
        <v>4</v>
      </c>
      <c r="E9" s="50">
        <v>13.333333333333334</v>
      </c>
      <c r="F9" s="62" t="s">
        <v>112</v>
      </c>
      <c r="G9" s="62">
        <v>6</v>
      </c>
    </row>
    <row r="10" spans="1:10" s="64" customFormat="1" ht="17.100000000000001" customHeight="1" x14ac:dyDescent="0.2">
      <c r="A10" s="63" t="s">
        <v>104</v>
      </c>
      <c r="B10" s="12">
        <v>65</v>
      </c>
      <c r="C10" s="62">
        <v>224</v>
      </c>
      <c r="D10" s="1">
        <v>4</v>
      </c>
      <c r="E10" s="50">
        <v>10.666666666666666</v>
      </c>
      <c r="F10" s="62" t="s">
        <v>314</v>
      </c>
      <c r="G10" s="62">
        <v>7</v>
      </c>
      <c r="H10" s="65"/>
      <c r="I10" s="65"/>
      <c r="J10" s="65"/>
    </row>
    <row r="11" spans="1:10" s="64" customFormat="1" ht="17.100000000000001" customHeight="1" x14ac:dyDescent="0.2">
      <c r="A11" s="63" t="s">
        <v>183</v>
      </c>
      <c r="B11" s="12">
        <v>112</v>
      </c>
      <c r="C11" s="62">
        <v>190</v>
      </c>
      <c r="D11" s="1">
        <v>3</v>
      </c>
      <c r="E11" s="50">
        <v>15.333333333333334</v>
      </c>
      <c r="F11" s="62" t="s">
        <v>112</v>
      </c>
      <c r="G11" s="62">
        <v>8</v>
      </c>
    </row>
    <row r="12" spans="1:10" s="64" customFormat="1" ht="17.100000000000001" customHeight="1" x14ac:dyDescent="0.2">
      <c r="A12" s="63" t="s">
        <v>207</v>
      </c>
      <c r="B12" s="12">
        <v>109</v>
      </c>
      <c r="C12" s="62">
        <v>182</v>
      </c>
      <c r="D12" s="1">
        <v>3</v>
      </c>
      <c r="E12" s="50">
        <v>12.666666666666666</v>
      </c>
      <c r="F12" s="62" t="s">
        <v>112</v>
      </c>
      <c r="G12" s="62">
        <v>9</v>
      </c>
      <c r="H12" s="65"/>
      <c r="I12" s="65"/>
      <c r="J12" s="65"/>
    </row>
    <row r="13" spans="1:10" s="64" customFormat="1" ht="17.100000000000001" customHeight="1" x14ac:dyDescent="0.2">
      <c r="A13" s="63" t="s">
        <v>302</v>
      </c>
      <c r="B13" s="12">
        <v>75</v>
      </c>
      <c r="C13" s="62">
        <v>164</v>
      </c>
      <c r="D13" s="1">
        <v>3</v>
      </c>
      <c r="E13" s="50">
        <v>6.666666666666667</v>
      </c>
      <c r="F13" s="62" t="s">
        <v>314</v>
      </c>
      <c r="G13" s="62">
        <v>10</v>
      </c>
    </row>
    <row r="14" spans="1:10" s="64" customFormat="1" ht="17.100000000000001" customHeight="1" x14ac:dyDescent="0.2">
      <c r="A14" s="63" t="s">
        <v>178</v>
      </c>
      <c r="B14" s="12">
        <v>89</v>
      </c>
      <c r="C14" s="62">
        <v>144</v>
      </c>
      <c r="D14" s="1">
        <v>3</v>
      </c>
      <c r="E14" s="50">
        <v>0</v>
      </c>
      <c r="F14" s="62" t="s">
        <v>314</v>
      </c>
      <c r="G14" s="62">
        <v>11</v>
      </c>
    </row>
    <row r="15" spans="1:10" s="64" customFormat="1" ht="17.100000000000001" customHeight="1" x14ac:dyDescent="0.2">
      <c r="A15" s="63" t="s">
        <v>312</v>
      </c>
      <c r="B15" s="12">
        <v>14</v>
      </c>
      <c r="C15" s="62">
        <v>110</v>
      </c>
      <c r="D15" s="1">
        <v>2</v>
      </c>
      <c r="E15" s="50">
        <v>4.666666666666667</v>
      </c>
      <c r="F15" s="62" t="s">
        <v>112</v>
      </c>
      <c r="G15" s="62">
        <v>12</v>
      </c>
      <c r="H15" s="65"/>
      <c r="I15" s="65"/>
      <c r="J15" s="65"/>
    </row>
    <row r="16" spans="1:10" s="64" customFormat="1" ht="17.100000000000001" customHeight="1" x14ac:dyDescent="0.2">
      <c r="A16" s="63" t="s">
        <v>177</v>
      </c>
      <c r="B16" s="12">
        <v>76</v>
      </c>
      <c r="C16" s="62">
        <v>100</v>
      </c>
      <c r="D16" s="1">
        <v>2</v>
      </c>
      <c r="E16" s="50">
        <v>1.3333333333333333</v>
      </c>
      <c r="F16" s="62" t="s">
        <v>315</v>
      </c>
      <c r="G16" s="62">
        <v>13</v>
      </c>
      <c r="H16" s="65"/>
      <c r="I16" s="65"/>
      <c r="J16" s="65"/>
    </row>
    <row r="17" spans="1:13" s="64" customFormat="1" ht="17.100000000000001" customHeight="1" x14ac:dyDescent="0.2">
      <c r="A17" s="63" t="s">
        <v>151</v>
      </c>
      <c r="B17" s="12">
        <v>83</v>
      </c>
      <c r="C17" s="62">
        <v>94</v>
      </c>
      <c r="D17" s="1">
        <v>1</v>
      </c>
      <c r="E17" s="50">
        <v>15.333333333333334</v>
      </c>
      <c r="F17" s="62" t="s">
        <v>315</v>
      </c>
      <c r="G17" s="62">
        <v>14</v>
      </c>
    </row>
    <row r="18" spans="1:13" s="64" customFormat="1" ht="17.100000000000001" customHeight="1" x14ac:dyDescent="0.2">
      <c r="A18" s="63" t="s">
        <v>288</v>
      </c>
      <c r="B18" s="12">
        <v>96</v>
      </c>
      <c r="C18" s="62">
        <v>89</v>
      </c>
      <c r="D18" s="1">
        <v>1</v>
      </c>
      <c r="E18" s="50">
        <v>13.666666666666666</v>
      </c>
      <c r="F18" s="62" t="s">
        <v>315</v>
      </c>
      <c r="G18" s="62">
        <v>15</v>
      </c>
      <c r="H18" s="65"/>
      <c r="I18" s="65"/>
      <c r="J18" s="65"/>
    </row>
    <row r="19" spans="1:13" s="64" customFormat="1" ht="17.100000000000001" customHeight="1" x14ac:dyDescent="0.2">
      <c r="A19" s="63" t="s">
        <v>200</v>
      </c>
      <c r="B19" s="12">
        <v>62</v>
      </c>
      <c r="C19" s="62">
        <v>84</v>
      </c>
      <c r="D19" s="1">
        <v>1</v>
      </c>
      <c r="E19" s="50">
        <v>12</v>
      </c>
      <c r="F19" s="62" t="s">
        <v>315</v>
      </c>
      <c r="G19" s="62">
        <v>16</v>
      </c>
    </row>
    <row r="20" spans="1:13" s="64" customFormat="1" ht="17.100000000000001" customHeight="1" x14ac:dyDescent="0.2">
      <c r="A20" s="63" t="s">
        <v>219</v>
      </c>
      <c r="B20" s="12">
        <v>108</v>
      </c>
      <c r="C20" s="62">
        <v>84</v>
      </c>
      <c r="D20" s="1">
        <v>1</v>
      </c>
      <c r="E20" s="50">
        <v>12</v>
      </c>
      <c r="F20" s="62" t="s">
        <v>314</v>
      </c>
      <c r="G20" s="62">
        <v>16</v>
      </c>
      <c r="H20" s="65"/>
      <c r="I20" s="65"/>
      <c r="J20" s="65"/>
    </row>
    <row r="21" spans="1:13" s="64" customFormat="1" ht="17.100000000000001" customHeight="1" x14ac:dyDescent="0.2">
      <c r="A21" s="63" t="s">
        <v>189</v>
      </c>
      <c r="B21" s="12">
        <v>93</v>
      </c>
      <c r="C21" s="62">
        <v>79</v>
      </c>
      <c r="D21" s="1">
        <v>1</v>
      </c>
      <c r="E21" s="50">
        <v>10.333333333333334</v>
      </c>
      <c r="F21" s="62" t="s">
        <v>315</v>
      </c>
      <c r="G21" s="62">
        <v>18</v>
      </c>
    </row>
    <row r="22" spans="1:13" s="64" customFormat="1" ht="17.100000000000001" customHeight="1" x14ac:dyDescent="0.2">
      <c r="A22" s="63" t="s">
        <v>236</v>
      </c>
      <c r="B22" s="12">
        <v>71</v>
      </c>
      <c r="C22" s="62">
        <v>68</v>
      </c>
      <c r="D22" s="1">
        <v>1</v>
      </c>
      <c r="E22" s="50">
        <v>6.666666666666667</v>
      </c>
      <c r="F22" s="62" t="s">
        <v>112</v>
      </c>
      <c r="G22" s="62">
        <v>19</v>
      </c>
    </row>
    <row r="23" spans="1:13" s="64" customFormat="1" ht="17.100000000000001" customHeight="1" x14ac:dyDescent="0.2">
      <c r="A23" s="63" t="s">
        <v>187</v>
      </c>
      <c r="B23" s="12">
        <v>103</v>
      </c>
      <c r="C23" s="62">
        <v>68</v>
      </c>
      <c r="D23" s="1">
        <v>1</v>
      </c>
      <c r="E23" s="50">
        <v>6.666666666666667</v>
      </c>
      <c r="F23" s="62" t="s">
        <v>112</v>
      </c>
      <c r="G23" s="62">
        <v>19</v>
      </c>
    </row>
    <row r="24" spans="1:13" s="64" customFormat="1" ht="17.100000000000001" customHeight="1" x14ac:dyDescent="0.2">
      <c r="A24" s="63" t="s">
        <v>152</v>
      </c>
      <c r="B24" s="12">
        <v>56</v>
      </c>
      <c r="C24" s="62">
        <v>59</v>
      </c>
      <c r="D24" s="1">
        <v>1</v>
      </c>
      <c r="E24" s="50">
        <v>3.6666666666666665</v>
      </c>
      <c r="F24" s="62" t="s">
        <v>314</v>
      </c>
      <c r="G24" s="62">
        <v>21</v>
      </c>
      <c r="H24" s="65"/>
      <c r="I24" s="65"/>
      <c r="J24" s="65"/>
    </row>
    <row r="25" spans="1:13" s="65" customFormat="1" ht="17.100000000000001" customHeight="1" x14ac:dyDescent="0.2">
      <c r="A25" s="63" t="s">
        <v>98</v>
      </c>
      <c r="B25" s="12">
        <v>78</v>
      </c>
      <c r="C25" s="62">
        <v>55</v>
      </c>
      <c r="D25" s="1">
        <v>1</v>
      </c>
      <c r="E25" s="50">
        <v>2.3333333333333335</v>
      </c>
      <c r="F25" s="62" t="s">
        <v>112</v>
      </c>
      <c r="G25" s="62">
        <v>22</v>
      </c>
      <c r="H25" s="64"/>
      <c r="I25" s="64"/>
      <c r="J25" s="64"/>
      <c r="K25" s="64"/>
      <c r="L25" s="64"/>
      <c r="M25" s="64"/>
    </row>
    <row r="26" spans="1:13" s="64" customFormat="1" ht="17.100000000000001" customHeight="1" x14ac:dyDescent="0.2">
      <c r="A26" s="63" t="s">
        <v>133</v>
      </c>
      <c r="B26" s="12">
        <v>63</v>
      </c>
      <c r="C26" s="62">
        <v>41</v>
      </c>
      <c r="D26" s="1">
        <v>0</v>
      </c>
      <c r="E26" s="50">
        <v>13.666666666666666</v>
      </c>
      <c r="F26" s="62" t="s">
        <v>315</v>
      </c>
      <c r="G26" s="62">
        <v>23</v>
      </c>
      <c r="K26" s="65"/>
      <c r="L26" s="65"/>
      <c r="M26" s="65"/>
    </row>
    <row r="27" spans="1:13" s="64" customFormat="1" ht="17.100000000000001" customHeight="1" x14ac:dyDescent="0.2">
      <c r="A27" s="63" t="s">
        <v>202</v>
      </c>
      <c r="B27" s="12">
        <v>29</v>
      </c>
      <c r="C27" s="62">
        <v>40</v>
      </c>
      <c r="D27" s="1">
        <v>0</v>
      </c>
      <c r="E27" s="50">
        <v>13.333333333333334</v>
      </c>
      <c r="F27" s="62" t="s">
        <v>112</v>
      </c>
      <c r="G27" s="62">
        <v>24</v>
      </c>
    </row>
    <row r="28" spans="1:13" s="64" customFormat="1" ht="17.100000000000001" customHeight="1" x14ac:dyDescent="0.2">
      <c r="A28" s="63" t="s">
        <v>237</v>
      </c>
      <c r="B28" s="12">
        <v>57</v>
      </c>
      <c r="C28" s="62">
        <v>40</v>
      </c>
      <c r="D28" s="1">
        <v>0</v>
      </c>
      <c r="E28" s="50">
        <v>13.333333333333334</v>
      </c>
      <c r="F28" s="62" t="s">
        <v>112</v>
      </c>
      <c r="G28" s="62">
        <v>24</v>
      </c>
      <c r="H28" s="65"/>
      <c r="I28" s="65"/>
      <c r="J28" s="65"/>
    </row>
    <row r="29" spans="1:13" s="64" customFormat="1" ht="17.100000000000001" customHeight="1" x14ac:dyDescent="0.2">
      <c r="A29" s="63" t="s">
        <v>182</v>
      </c>
      <c r="B29" s="12">
        <v>59</v>
      </c>
      <c r="C29" s="62">
        <v>40</v>
      </c>
      <c r="D29" s="1">
        <v>0</v>
      </c>
      <c r="E29" s="50">
        <v>13.333333333333334</v>
      </c>
      <c r="F29" s="62" t="s">
        <v>112</v>
      </c>
      <c r="G29" s="62">
        <v>24</v>
      </c>
    </row>
    <row r="30" spans="1:13" s="64" customFormat="1" ht="17.100000000000001" customHeight="1" x14ac:dyDescent="0.2">
      <c r="A30" s="63" t="s">
        <v>201</v>
      </c>
      <c r="B30" s="12">
        <v>41</v>
      </c>
      <c r="C30" s="62">
        <v>40</v>
      </c>
      <c r="D30" s="1">
        <v>0</v>
      </c>
      <c r="E30" s="50">
        <v>13.333333333333334</v>
      </c>
      <c r="F30" s="62" t="s">
        <v>157</v>
      </c>
      <c r="G30" s="62">
        <v>24</v>
      </c>
      <c r="H30" s="65"/>
      <c r="I30" s="65"/>
      <c r="J30" s="65"/>
    </row>
    <row r="31" spans="1:13" s="64" customFormat="1" ht="17.100000000000001" customHeight="1" x14ac:dyDescent="0.2">
      <c r="A31" s="63" t="s">
        <v>273</v>
      </c>
      <c r="B31" s="12">
        <v>55</v>
      </c>
      <c r="C31" s="62">
        <v>37</v>
      </c>
      <c r="D31" s="1">
        <v>0</v>
      </c>
      <c r="E31" s="50">
        <v>12.333333333333334</v>
      </c>
      <c r="F31" s="62" t="s">
        <v>112</v>
      </c>
      <c r="G31" s="62">
        <v>28</v>
      </c>
    </row>
    <row r="32" spans="1:13" s="64" customFormat="1" ht="17.100000000000001" customHeight="1" x14ac:dyDescent="0.2">
      <c r="A32" s="63" t="s">
        <v>276</v>
      </c>
      <c r="B32" s="12">
        <v>25</v>
      </c>
      <c r="C32" s="62">
        <v>37</v>
      </c>
      <c r="D32" s="1">
        <v>0</v>
      </c>
      <c r="E32" s="50">
        <v>12.333333333333334</v>
      </c>
      <c r="F32" s="62" t="s">
        <v>112</v>
      </c>
      <c r="G32" s="62">
        <v>28</v>
      </c>
    </row>
    <row r="33" spans="1:13" s="64" customFormat="1" ht="17.100000000000001" customHeight="1" x14ac:dyDescent="0.2">
      <c r="A33" s="63" t="s">
        <v>106</v>
      </c>
      <c r="B33" s="12">
        <v>34</v>
      </c>
      <c r="C33" s="62">
        <v>37</v>
      </c>
      <c r="D33" s="1">
        <v>0</v>
      </c>
      <c r="E33" s="50">
        <v>12.333333333333334</v>
      </c>
      <c r="F33" s="62" t="s">
        <v>112</v>
      </c>
      <c r="G33" s="62">
        <v>28</v>
      </c>
    </row>
    <row r="34" spans="1:13" s="65" customFormat="1" ht="17.100000000000001" customHeight="1" x14ac:dyDescent="0.2">
      <c r="A34" s="63" t="s">
        <v>203</v>
      </c>
      <c r="B34" s="12">
        <v>42</v>
      </c>
      <c r="C34" s="62">
        <v>37</v>
      </c>
      <c r="D34" s="1">
        <v>0</v>
      </c>
      <c r="E34" s="50">
        <v>12.333333333333334</v>
      </c>
      <c r="F34" s="62" t="s">
        <v>112</v>
      </c>
      <c r="G34" s="62">
        <v>28</v>
      </c>
      <c r="H34" s="64"/>
      <c r="I34" s="64"/>
      <c r="J34" s="64"/>
      <c r="K34" s="64"/>
      <c r="L34" s="64"/>
      <c r="M34" s="64"/>
    </row>
    <row r="35" spans="1:13" s="64" customFormat="1" ht="17.100000000000001" customHeight="1" x14ac:dyDescent="0.2">
      <c r="A35" s="63" t="s">
        <v>95</v>
      </c>
      <c r="B35" s="12">
        <v>39</v>
      </c>
      <c r="C35" s="62">
        <v>34</v>
      </c>
      <c r="D35" s="1">
        <v>0</v>
      </c>
      <c r="E35" s="50">
        <v>11.333333333333334</v>
      </c>
      <c r="F35" s="62" t="s">
        <v>112</v>
      </c>
      <c r="G35" s="62">
        <v>32</v>
      </c>
      <c r="K35" s="65"/>
      <c r="L35" s="65"/>
      <c r="M35" s="65"/>
    </row>
    <row r="36" spans="1:13" s="64" customFormat="1" ht="17.100000000000001" customHeight="1" x14ac:dyDescent="0.2">
      <c r="A36" s="63" t="s">
        <v>272</v>
      </c>
      <c r="B36" s="12">
        <v>58</v>
      </c>
      <c r="C36" s="62">
        <v>34</v>
      </c>
      <c r="D36" s="1">
        <v>0</v>
      </c>
      <c r="E36" s="50">
        <v>11.333333333333334</v>
      </c>
      <c r="F36" s="62" t="s">
        <v>112</v>
      </c>
      <c r="G36" s="62">
        <v>32</v>
      </c>
      <c r="H36" s="65"/>
      <c r="I36" s="65"/>
      <c r="J36" s="65"/>
    </row>
    <row r="37" spans="1:13" s="64" customFormat="1" ht="17.100000000000001" customHeight="1" x14ac:dyDescent="0.2">
      <c r="A37" s="63" t="s">
        <v>275</v>
      </c>
      <c r="B37" s="12">
        <v>36</v>
      </c>
      <c r="C37" s="62">
        <v>31</v>
      </c>
      <c r="D37" s="1">
        <v>0</v>
      </c>
      <c r="E37" s="50">
        <v>10.333333333333334</v>
      </c>
      <c r="F37" s="62" t="s">
        <v>112</v>
      </c>
      <c r="G37" s="62">
        <v>34</v>
      </c>
    </row>
    <row r="38" spans="1:13" s="64" customFormat="1" ht="17.100000000000001" customHeight="1" x14ac:dyDescent="0.2">
      <c r="A38" s="63" t="s">
        <v>213</v>
      </c>
      <c r="B38" s="12">
        <v>40</v>
      </c>
      <c r="C38" s="62">
        <v>28</v>
      </c>
      <c r="D38" s="1">
        <v>0</v>
      </c>
      <c r="E38" s="50">
        <v>9.3333333333333339</v>
      </c>
      <c r="F38" s="62" t="s">
        <v>112</v>
      </c>
      <c r="G38" s="62">
        <v>35</v>
      </c>
    </row>
    <row r="39" spans="1:13" s="65" customFormat="1" ht="17.100000000000001" customHeight="1" x14ac:dyDescent="0.2">
      <c r="A39" s="63" t="s">
        <v>282</v>
      </c>
      <c r="B39" s="12">
        <v>50</v>
      </c>
      <c r="C39" s="62">
        <v>16</v>
      </c>
      <c r="D39" s="1">
        <v>0</v>
      </c>
      <c r="E39" s="50">
        <v>5.333333333333333</v>
      </c>
      <c r="F39" s="62" t="s">
        <v>112</v>
      </c>
      <c r="G39" s="62">
        <v>36</v>
      </c>
      <c r="H39" s="64"/>
      <c r="I39" s="64"/>
      <c r="J39" s="64"/>
    </row>
  </sheetData>
  <sortState ref="A4:M39">
    <sortCondition descending="1" ref="C4:C39"/>
  </sortState>
  <mergeCells count="7">
    <mergeCell ref="A2:A3"/>
    <mergeCell ref="B2:B3"/>
    <mergeCell ref="C2:C3"/>
    <mergeCell ref="A1:B1"/>
    <mergeCell ref="C1:G1"/>
    <mergeCell ref="F2:F3"/>
    <mergeCell ref="G2:G3"/>
  </mergeCells>
  <printOptions horizontalCentered="1"/>
  <pageMargins left="0.47244094488188981" right="0.23622047244094491" top="0.59055118110236227" bottom="0.59055118110236227" header="0.43307086614173229" footer="0.27559055118110237"/>
  <pageSetup paperSize="9" orientation="portrait" horizontalDpi="300" verticalDpi="300" copies="1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G57"/>
  <sheetViews>
    <sheetView topLeftCell="A25" workbookViewId="0">
      <selection activeCell="A31" sqref="A31:XFD31"/>
    </sheetView>
  </sheetViews>
  <sheetFormatPr defaultRowHeight="12.75" x14ac:dyDescent="0.2"/>
  <cols>
    <col min="1" max="1" width="43" bestFit="1" customWidth="1"/>
    <col min="2" max="2" width="8.5703125" style="22" customWidth="1"/>
    <col min="3" max="3" width="10.7109375" style="22" customWidth="1"/>
    <col min="4" max="4" width="8.85546875" style="22" customWidth="1"/>
    <col min="5" max="5" width="7.42578125" style="53" customWidth="1"/>
    <col min="6" max="6" width="10.85546875" style="53" customWidth="1"/>
  </cols>
  <sheetData>
    <row r="1" spans="1:7" ht="99.95" customHeight="1" x14ac:dyDescent="0.2">
      <c r="A1" s="138" t="s">
        <v>251</v>
      </c>
      <c r="B1" s="214" t="s">
        <v>220</v>
      </c>
      <c r="C1" s="231"/>
      <c r="D1" s="231"/>
      <c r="E1" s="231"/>
      <c r="F1" s="232"/>
    </row>
    <row r="2" spans="1:7" s="38" customFormat="1" ht="22.5" customHeight="1" x14ac:dyDescent="0.2">
      <c r="A2" s="185" t="s">
        <v>221</v>
      </c>
      <c r="B2" s="183" t="s">
        <v>19</v>
      </c>
      <c r="C2" s="183" t="s">
        <v>88</v>
      </c>
      <c r="D2" s="229" t="s">
        <v>16</v>
      </c>
      <c r="E2" s="230"/>
      <c r="F2" s="233" t="s">
        <v>222</v>
      </c>
    </row>
    <row r="3" spans="1:7" s="38" customFormat="1" ht="48" customHeight="1" x14ac:dyDescent="0.2">
      <c r="A3" s="186"/>
      <c r="B3" s="187"/>
      <c r="C3" s="187"/>
      <c r="D3" s="40" t="s">
        <v>86</v>
      </c>
      <c r="E3" s="52" t="s">
        <v>87</v>
      </c>
      <c r="F3" s="234"/>
    </row>
    <row r="4" spans="1:7" s="64" customFormat="1" ht="17.100000000000001" customHeight="1" x14ac:dyDescent="0.2">
      <c r="A4" s="63" t="s">
        <v>325</v>
      </c>
      <c r="B4" s="62">
        <v>29</v>
      </c>
      <c r="C4" s="62">
        <v>1430</v>
      </c>
      <c r="D4" s="1">
        <v>29</v>
      </c>
      <c r="E4" s="50">
        <v>12.666666666666666</v>
      </c>
      <c r="F4" s="54">
        <v>9.985671</v>
      </c>
      <c r="G4" s="38"/>
    </row>
    <row r="5" spans="1:7" s="64" customFormat="1" ht="17.100000000000001" customHeight="1" x14ac:dyDescent="0.2">
      <c r="A5" s="63" t="s">
        <v>323</v>
      </c>
      <c r="B5" s="62">
        <v>29</v>
      </c>
      <c r="C5" s="62">
        <v>1682</v>
      </c>
      <c r="D5" s="1">
        <v>35</v>
      </c>
      <c r="E5" s="50">
        <v>0.66666666666666663</v>
      </c>
      <c r="F5" s="54">
        <v>10.983151000000001</v>
      </c>
      <c r="G5" s="38"/>
    </row>
    <row r="6" spans="1:7" s="64" customFormat="1" ht="17.100000000000001" customHeight="1" x14ac:dyDescent="0.2">
      <c r="A6" s="63" t="s">
        <v>322</v>
      </c>
      <c r="B6" s="62">
        <v>31</v>
      </c>
      <c r="C6" s="62">
        <v>1562</v>
      </c>
      <c r="D6" s="1">
        <v>32</v>
      </c>
      <c r="E6" s="50">
        <v>8.6666666666666661</v>
      </c>
      <c r="F6" s="54">
        <v>10.984349</v>
      </c>
    </row>
    <row r="7" spans="1:7" s="64" customFormat="1" ht="17.100000000000001" customHeight="1" x14ac:dyDescent="0.2">
      <c r="A7" s="63" t="s">
        <v>330</v>
      </c>
      <c r="B7" s="62">
        <v>31</v>
      </c>
      <c r="C7" s="62">
        <v>1309</v>
      </c>
      <c r="D7" s="1">
        <v>27</v>
      </c>
      <c r="E7" s="50">
        <v>4.333333333333333</v>
      </c>
      <c r="F7" s="54">
        <v>10.986879</v>
      </c>
    </row>
    <row r="8" spans="1:7" s="64" customFormat="1" ht="17.100000000000001" customHeight="1" x14ac:dyDescent="0.2">
      <c r="A8" s="63" t="s">
        <v>336</v>
      </c>
      <c r="B8" s="62">
        <v>44</v>
      </c>
      <c r="C8" s="62">
        <v>1242</v>
      </c>
      <c r="D8" s="1">
        <v>25</v>
      </c>
      <c r="E8" s="50">
        <v>14</v>
      </c>
      <c r="F8" s="54">
        <v>10.987535999999999</v>
      </c>
    </row>
    <row r="9" spans="1:7" s="64" customFormat="1" ht="17.100000000000001" customHeight="1" x14ac:dyDescent="0.2">
      <c r="A9" s="63" t="s">
        <v>331</v>
      </c>
      <c r="B9" s="62">
        <v>31</v>
      </c>
      <c r="C9" s="62">
        <v>1185</v>
      </c>
      <c r="D9" s="1">
        <v>24</v>
      </c>
      <c r="E9" s="50">
        <v>11</v>
      </c>
      <c r="F9" s="54">
        <v>10.988118999999999</v>
      </c>
    </row>
    <row r="10" spans="1:7" s="64" customFormat="1" ht="17.100000000000001" customHeight="1" x14ac:dyDescent="0.2">
      <c r="A10" s="63" t="s">
        <v>344</v>
      </c>
      <c r="B10" s="62">
        <v>31</v>
      </c>
      <c r="C10" s="62">
        <v>1458</v>
      </c>
      <c r="D10" s="1">
        <v>30</v>
      </c>
      <c r="E10" s="50">
        <v>6</v>
      </c>
      <c r="F10" s="54">
        <v>11.985389</v>
      </c>
    </row>
    <row r="11" spans="1:7" s="64" customFormat="1" ht="18.75" customHeight="1" x14ac:dyDescent="0.2">
      <c r="A11" s="63" t="s">
        <v>340</v>
      </c>
      <c r="B11" s="62">
        <v>25</v>
      </c>
      <c r="C11" s="62">
        <v>1377</v>
      </c>
      <c r="D11" s="1">
        <v>28</v>
      </c>
      <c r="E11" s="50">
        <v>11</v>
      </c>
      <c r="F11" s="54">
        <v>11.986205</v>
      </c>
    </row>
    <row r="12" spans="1:7" s="64" customFormat="1" ht="17.100000000000001" customHeight="1" x14ac:dyDescent="0.2">
      <c r="A12" s="63" t="s">
        <v>342</v>
      </c>
      <c r="B12" s="62">
        <v>25</v>
      </c>
      <c r="C12" s="62">
        <v>1314</v>
      </c>
      <c r="D12" s="1">
        <v>27</v>
      </c>
      <c r="E12" s="50">
        <v>6</v>
      </c>
      <c r="F12" s="54">
        <v>11.986834999999999</v>
      </c>
    </row>
    <row r="13" spans="1:7" s="64" customFormat="1" ht="17.100000000000001" customHeight="1" x14ac:dyDescent="0.2">
      <c r="A13" s="63" t="s">
        <v>343</v>
      </c>
      <c r="B13" s="62">
        <v>43</v>
      </c>
      <c r="C13" s="62">
        <v>1286</v>
      </c>
      <c r="D13" s="1">
        <v>26</v>
      </c>
      <c r="E13" s="50">
        <v>12.666666666666666</v>
      </c>
      <c r="F13" s="54">
        <v>11.987097</v>
      </c>
    </row>
    <row r="14" spans="1:7" s="64" customFormat="1" ht="17.100000000000001" customHeight="1" x14ac:dyDescent="0.2">
      <c r="A14" s="63" t="s">
        <v>347</v>
      </c>
      <c r="B14" s="62">
        <v>35</v>
      </c>
      <c r="C14" s="62">
        <v>1224</v>
      </c>
      <c r="D14" s="1">
        <v>25</v>
      </c>
      <c r="E14" s="50">
        <v>8</v>
      </c>
      <c r="F14" s="54">
        <v>11.987724999999999</v>
      </c>
    </row>
    <row r="15" spans="1:7" s="64" customFormat="1" ht="17.100000000000001" customHeight="1" x14ac:dyDescent="0.2">
      <c r="A15" s="63" t="s">
        <v>354</v>
      </c>
      <c r="B15" s="62">
        <v>48</v>
      </c>
      <c r="C15" s="62">
        <v>1159</v>
      </c>
      <c r="D15" s="1">
        <v>24</v>
      </c>
      <c r="E15" s="50">
        <v>2.3333333333333335</v>
      </c>
      <c r="F15" s="54">
        <v>11.988362</v>
      </c>
    </row>
    <row r="16" spans="1:7" s="64" customFormat="1" ht="17.100000000000001" customHeight="1" x14ac:dyDescent="0.2">
      <c r="A16" s="63" t="s">
        <v>332</v>
      </c>
      <c r="B16" s="62">
        <v>36</v>
      </c>
      <c r="C16" s="62">
        <v>1119</v>
      </c>
      <c r="D16" s="1">
        <v>23</v>
      </c>
      <c r="E16" s="50">
        <v>5</v>
      </c>
      <c r="F16" s="54">
        <v>11.988774000000001</v>
      </c>
    </row>
    <row r="17" spans="1:6" s="64" customFormat="1" ht="17.100000000000001" customHeight="1" x14ac:dyDescent="0.2">
      <c r="A17" s="63" t="s">
        <v>319</v>
      </c>
      <c r="B17" s="62">
        <v>41</v>
      </c>
      <c r="C17" s="62">
        <v>2697</v>
      </c>
      <c r="D17" s="1">
        <v>56</v>
      </c>
      <c r="E17" s="50">
        <v>3</v>
      </c>
      <c r="F17" s="54">
        <v>12.972989</v>
      </c>
    </row>
    <row r="18" spans="1:6" s="64" customFormat="1" ht="17.100000000000001" customHeight="1" x14ac:dyDescent="0.2">
      <c r="A18" s="63" t="s">
        <v>326</v>
      </c>
      <c r="B18" s="62">
        <v>30</v>
      </c>
      <c r="C18" s="62">
        <v>1863</v>
      </c>
      <c r="D18" s="1">
        <v>38</v>
      </c>
      <c r="E18" s="50">
        <v>13</v>
      </c>
      <c r="F18" s="54">
        <v>12.981339999999999</v>
      </c>
    </row>
    <row r="19" spans="1:6" s="64" customFormat="1" ht="17.100000000000001" customHeight="1" x14ac:dyDescent="0.2">
      <c r="A19" s="63" t="s">
        <v>321</v>
      </c>
      <c r="B19" s="62">
        <v>30</v>
      </c>
      <c r="C19" s="62">
        <v>1654</v>
      </c>
      <c r="D19" s="1">
        <v>34</v>
      </c>
      <c r="E19" s="50">
        <v>7.333333333333333</v>
      </c>
      <c r="F19" s="54">
        <v>12.98343</v>
      </c>
    </row>
    <row r="20" spans="1:6" s="64" customFormat="1" ht="17.100000000000001" customHeight="1" x14ac:dyDescent="0.2">
      <c r="A20" s="63" t="s">
        <v>329</v>
      </c>
      <c r="B20" s="62">
        <v>28</v>
      </c>
      <c r="C20" s="62">
        <v>1246</v>
      </c>
      <c r="D20" s="1">
        <v>25</v>
      </c>
      <c r="E20" s="50">
        <v>15.333333333333334</v>
      </c>
      <c r="F20" s="54">
        <v>12.987511999999999</v>
      </c>
    </row>
    <row r="21" spans="1:6" s="64" customFormat="1" ht="17.100000000000001" customHeight="1" x14ac:dyDescent="0.2">
      <c r="A21" s="63" t="s">
        <v>328</v>
      </c>
      <c r="B21" s="62">
        <v>43</v>
      </c>
      <c r="C21" s="62">
        <v>1210</v>
      </c>
      <c r="D21" s="1">
        <v>25</v>
      </c>
      <c r="E21" s="50">
        <v>3.3333333333333335</v>
      </c>
      <c r="F21" s="54">
        <v>12.987857</v>
      </c>
    </row>
    <row r="22" spans="1:6" s="64" customFormat="1" ht="17.100000000000001" customHeight="1" x14ac:dyDescent="0.2">
      <c r="A22" s="63" t="s">
        <v>351</v>
      </c>
      <c r="B22" s="62">
        <v>22</v>
      </c>
      <c r="C22" s="62">
        <v>1207</v>
      </c>
      <c r="D22" s="1">
        <v>25</v>
      </c>
      <c r="E22" s="50">
        <v>2.3333333333333335</v>
      </c>
      <c r="F22" s="54">
        <v>12.987908000000001</v>
      </c>
    </row>
    <row r="23" spans="1:6" s="64" customFormat="1" ht="17.100000000000001" customHeight="1" x14ac:dyDescent="0.2">
      <c r="A23" s="63" t="s">
        <v>365</v>
      </c>
      <c r="B23" s="62">
        <v>27</v>
      </c>
      <c r="C23" s="62">
        <v>1042</v>
      </c>
      <c r="D23" s="1">
        <v>21</v>
      </c>
      <c r="E23" s="50">
        <v>11.333333333333334</v>
      </c>
      <c r="F23" s="54">
        <v>12.989553000000001</v>
      </c>
    </row>
    <row r="24" spans="1:6" s="64" customFormat="1" ht="17.100000000000001" customHeight="1" x14ac:dyDescent="0.2">
      <c r="A24" s="63" t="s">
        <v>327</v>
      </c>
      <c r="B24" s="62">
        <v>36</v>
      </c>
      <c r="C24" s="62">
        <v>1721</v>
      </c>
      <c r="D24" s="1">
        <v>35</v>
      </c>
      <c r="E24" s="50">
        <v>13.666666666666666</v>
      </c>
      <c r="F24" s="54">
        <v>13.982754</v>
      </c>
    </row>
    <row r="25" spans="1:6" s="65" customFormat="1" ht="17.100000000000001" customHeight="1" x14ac:dyDescent="0.2">
      <c r="A25" s="63" t="s">
        <v>360</v>
      </c>
      <c r="B25" s="62">
        <v>24</v>
      </c>
      <c r="C25" s="62">
        <v>1331</v>
      </c>
      <c r="D25" s="1">
        <v>27</v>
      </c>
      <c r="E25" s="50">
        <v>11.666666666666666</v>
      </c>
      <c r="F25" s="54">
        <v>13.986666</v>
      </c>
    </row>
    <row r="26" spans="1:6" s="64" customFormat="1" ht="17.100000000000001" customHeight="1" x14ac:dyDescent="0.2">
      <c r="A26" s="63" t="s">
        <v>353</v>
      </c>
      <c r="B26" s="62">
        <v>30</v>
      </c>
      <c r="C26" s="62">
        <v>1089</v>
      </c>
      <c r="D26" s="1">
        <v>22</v>
      </c>
      <c r="E26" s="50">
        <v>11</v>
      </c>
      <c r="F26" s="54">
        <v>13.98908</v>
      </c>
    </row>
    <row r="27" spans="1:6" s="64" customFormat="1" ht="17.100000000000001" customHeight="1" x14ac:dyDescent="0.2">
      <c r="A27" s="63" t="s">
        <v>324</v>
      </c>
      <c r="B27" s="62">
        <v>20</v>
      </c>
      <c r="C27" s="62">
        <v>970</v>
      </c>
      <c r="D27" s="1">
        <v>20</v>
      </c>
      <c r="E27" s="50">
        <v>3.3333333333333335</v>
      </c>
      <c r="F27" s="54">
        <v>13.99028</v>
      </c>
    </row>
    <row r="28" spans="1:6" s="64" customFormat="1" ht="17.100000000000001" customHeight="1" x14ac:dyDescent="0.2">
      <c r="A28" s="63" t="s">
        <v>341</v>
      </c>
      <c r="B28" s="62">
        <v>27</v>
      </c>
      <c r="C28" s="62">
        <v>924</v>
      </c>
      <c r="D28" s="1">
        <v>19</v>
      </c>
      <c r="E28" s="50">
        <v>4</v>
      </c>
      <c r="F28" s="54">
        <v>13.990733000000001</v>
      </c>
    </row>
    <row r="29" spans="1:6" s="64" customFormat="1" ht="17.100000000000001" customHeight="1" x14ac:dyDescent="0.2">
      <c r="A29" s="63" t="s">
        <v>369</v>
      </c>
      <c r="B29" s="62">
        <v>34</v>
      </c>
      <c r="C29" s="62">
        <v>911</v>
      </c>
      <c r="D29" s="1">
        <v>18</v>
      </c>
      <c r="E29" s="50">
        <v>15.666666666666666</v>
      </c>
      <c r="F29" s="54">
        <v>13.990856000000001</v>
      </c>
    </row>
    <row r="30" spans="1:6" s="64" customFormat="1" ht="17.100000000000001" customHeight="1" x14ac:dyDescent="0.2">
      <c r="A30" s="63" t="s">
        <v>349</v>
      </c>
      <c r="B30" s="62">
        <v>31</v>
      </c>
      <c r="C30" s="62">
        <v>891</v>
      </c>
      <c r="D30" s="1">
        <v>18</v>
      </c>
      <c r="E30" s="50">
        <v>9</v>
      </c>
      <c r="F30" s="54">
        <v>13.991059</v>
      </c>
    </row>
    <row r="31" spans="1:6" s="64" customFormat="1" ht="17.100000000000001" customHeight="1" x14ac:dyDescent="0.2">
      <c r="A31" s="63" t="s">
        <v>318</v>
      </c>
      <c r="B31" s="62">
        <v>41</v>
      </c>
      <c r="C31" s="62">
        <v>2867</v>
      </c>
      <c r="D31" s="1">
        <v>59</v>
      </c>
      <c r="E31" s="50">
        <v>11.666666666666666</v>
      </c>
      <c r="F31" s="54">
        <v>14.971289000000001</v>
      </c>
    </row>
    <row r="32" spans="1:6" s="64" customFormat="1" ht="17.100000000000001" customHeight="1" x14ac:dyDescent="0.2">
      <c r="A32" s="63" t="s">
        <v>320</v>
      </c>
      <c r="B32" s="62">
        <v>33</v>
      </c>
      <c r="C32" s="62">
        <v>1846</v>
      </c>
      <c r="D32" s="1">
        <v>38</v>
      </c>
      <c r="E32" s="50">
        <v>7.333333333333333</v>
      </c>
      <c r="F32" s="54">
        <v>14.981507000000001</v>
      </c>
    </row>
    <row r="33" spans="1:6" s="64" customFormat="1" ht="17.100000000000001" customHeight="1" x14ac:dyDescent="0.2">
      <c r="A33" s="63" t="s">
        <v>334</v>
      </c>
      <c r="B33" s="62">
        <v>31</v>
      </c>
      <c r="C33" s="62">
        <v>1443</v>
      </c>
      <c r="D33" s="1">
        <v>30</v>
      </c>
      <c r="E33" s="50">
        <v>1</v>
      </c>
      <c r="F33" s="54">
        <v>14.985538999999999</v>
      </c>
    </row>
    <row r="34" spans="1:6" s="65" customFormat="1" ht="17.100000000000001" customHeight="1" x14ac:dyDescent="0.2">
      <c r="A34" s="63" t="s">
        <v>345</v>
      </c>
      <c r="B34" s="62">
        <v>28</v>
      </c>
      <c r="C34" s="62">
        <v>1137</v>
      </c>
      <c r="D34" s="1">
        <v>23</v>
      </c>
      <c r="E34" s="50">
        <v>11</v>
      </c>
      <c r="F34" s="54">
        <v>14.988602</v>
      </c>
    </row>
    <row r="35" spans="1:6" s="64" customFormat="1" ht="17.100000000000001" customHeight="1" x14ac:dyDescent="0.2">
      <c r="A35" s="63" t="s">
        <v>352</v>
      </c>
      <c r="B35" s="62">
        <v>21</v>
      </c>
      <c r="C35" s="62">
        <v>1133</v>
      </c>
      <c r="D35" s="1">
        <v>23</v>
      </c>
      <c r="E35" s="50">
        <v>9.6666666666666661</v>
      </c>
      <c r="F35" s="54">
        <v>14.988649000000001</v>
      </c>
    </row>
    <row r="36" spans="1:6" s="64" customFormat="1" ht="17.100000000000001" customHeight="1" x14ac:dyDescent="0.2">
      <c r="A36" s="63" t="s">
        <v>337</v>
      </c>
      <c r="B36" s="62">
        <v>54</v>
      </c>
      <c r="C36" s="62">
        <v>1100</v>
      </c>
      <c r="D36" s="1">
        <v>22</v>
      </c>
      <c r="E36" s="50">
        <v>14.666666666666666</v>
      </c>
      <c r="F36" s="54">
        <v>14.988946</v>
      </c>
    </row>
    <row r="37" spans="1:6" s="64" customFormat="1" ht="17.100000000000001" customHeight="1" x14ac:dyDescent="0.2">
      <c r="A37" s="63" t="s">
        <v>346</v>
      </c>
      <c r="B37" s="62">
        <v>31</v>
      </c>
      <c r="C37" s="62">
        <v>1068</v>
      </c>
      <c r="D37" s="1">
        <v>22</v>
      </c>
      <c r="E37" s="50">
        <v>4</v>
      </c>
      <c r="F37" s="54">
        <v>14.989288999999999</v>
      </c>
    </row>
    <row r="38" spans="1:6" s="64" customFormat="1" ht="17.100000000000001" customHeight="1" x14ac:dyDescent="0.2">
      <c r="A38" s="63" t="s">
        <v>356</v>
      </c>
      <c r="B38" s="62">
        <v>15</v>
      </c>
      <c r="C38" s="62">
        <v>987</v>
      </c>
      <c r="D38" s="1">
        <v>20</v>
      </c>
      <c r="E38" s="50">
        <v>9</v>
      </c>
      <c r="F38" s="54">
        <v>14.990115000000001</v>
      </c>
    </row>
    <row r="39" spans="1:6" s="65" customFormat="1" ht="17.100000000000001" customHeight="1" x14ac:dyDescent="0.2">
      <c r="A39" s="63" t="s">
        <v>364</v>
      </c>
      <c r="B39" s="62">
        <v>22</v>
      </c>
      <c r="C39" s="62">
        <v>964</v>
      </c>
      <c r="D39" s="1">
        <v>20</v>
      </c>
      <c r="E39" s="50">
        <v>1.3333333333333333</v>
      </c>
      <c r="F39" s="54">
        <v>14.990338000000001</v>
      </c>
    </row>
    <row r="40" spans="1:6" s="64" customFormat="1" ht="17.100000000000001" customHeight="1" x14ac:dyDescent="0.2">
      <c r="A40" s="63" t="s">
        <v>358</v>
      </c>
      <c r="B40" s="62">
        <v>23</v>
      </c>
      <c r="C40" s="62">
        <v>1339</v>
      </c>
      <c r="D40" s="1">
        <v>27</v>
      </c>
      <c r="E40" s="50">
        <v>14.333333333333334</v>
      </c>
      <c r="F40" s="54">
        <v>15.986587</v>
      </c>
    </row>
    <row r="41" spans="1:6" s="64" customFormat="1" ht="17.100000000000001" customHeight="1" x14ac:dyDescent="0.2">
      <c r="A41" s="63" t="s">
        <v>338</v>
      </c>
      <c r="B41" s="62">
        <v>27</v>
      </c>
      <c r="C41" s="62">
        <v>1166</v>
      </c>
      <c r="D41" s="1">
        <v>24</v>
      </c>
      <c r="E41" s="50">
        <v>4.666666666666667</v>
      </c>
      <c r="F41" s="54">
        <v>15.988313000000002</v>
      </c>
    </row>
    <row r="42" spans="1:6" s="64" customFormat="1" ht="17.100000000000001" customHeight="1" x14ac:dyDescent="0.2">
      <c r="A42" s="63" t="s">
        <v>368</v>
      </c>
      <c r="B42" s="62">
        <v>34</v>
      </c>
      <c r="C42" s="62">
        <v>1102</v>
      </c>
      <c r="D42" s="1">
        <v>22</v>
      </c>
      <c r="E42" s="50">
        <v>15.333333333333334</v>
      </c>
      <c r="F42" s="54">
        <v>15.988946</v>
      </c>
    </row>
    <row r="43" spans="1:6" s="64" customFormat="1" ht="17.100000000000001" customHeight="1" x14ac:dyDescent="0.2">
      <c r="A43" s="63" t="s">
        <v>333</v>
      </c>
      <c r="B43" s="62">
        <v>13</v>
      </c>
      <c r="C43" s="62">
        <v>809</v>
      </c>
      <c r="D43" s="1">
        <v>16</v>
      </c>
      <c r="E43" s="50">
        <v>13.666666666666666</v>
      </c>
      <c r="F43" s="54">
        <v>15.991897000000002</v>
      </c>
    </row>
    <row r="44" spans="1:6" s="65" customFormat="1" ht="17.100000000000001" customHeight="1" x14ac:dyDescent="0.2">
      <c r="A44" s="63" t="s">
        <v>366</v>
      </c>
      <c r="B44" s="62">
        <v>34</v>
      </c>
      <c r="C44" s="62">
        <v>1182</v>
      </c>
      <c r="D44" s="1">
        <v>24</v>
      </c>
      <c r="E44" s="50">
        <v>10</v>
      </c>
      <c r="F44" s="54">
        <v>16.988146</v>
      </c>
    </row>
    <row r="45" spans="1:6" s="64" customFormat="1" ht="17.100000000000001" customHeight="1" x14ac:dyDescent="0.2">
      <c r="A45" s="63" t="s">
        <v>350</v>
      </c>
      <c r="B45" s="62">
        <v>29</v>
      </c>
      <c r="C45" s="62">
        <v>1167</v>
      </c>
      <c r="D45" s="1">
        <v>24</v>
      </c>
      <c r="E45" s="50">
        <v>5</v>
      </c>
      <c r="F45" s="54">
        <v>16.988301</v>
      </c>
    </row>
    <row r="46" spans="1:6" s="64" customFormat="1" ht="17.100000000000001" customHeight="1" x14ac:dyDescent="0.2">
      <c r="A46" s="63" t="s">
        <v>339</v>
      </c>
      <c r="B46" s="62">
        <v>39</v>
      </c>
      <c r="C46" s="62">
        <v>1068</v>
      </c>
      <c r="D46" s="1">
        <v>22</v>
      </c>
      <c r="E46" s="50">
        <v>4</v>
      </c>
      <c r="F46" s="54">
        <v>16.989280999999998</v>
      </c>
    </row>
    <row r="47" spans="1:6" s="65" customFormat="1" ht="17.100000000000001" customHeight="1" x14ac:dyDescent="0.2">
      <c r="A47" s="63" t="s">
        <v>362</v>
      </c>
      <c r="B47" s="62">
        <v>34</v>
      </c>
      <c r="C47" s="62">
        <v>979</v>
      </c>
      <c r="D47" s="1">
        <v>20</v>
      </c>
      <c r="E47" s="50">
        <v>6.333333333333333</v>
      </c>
      <c r="F47" s="54">
        <v>16.990176000000002</v>
      </c>
    </row>
    <row r="48" spans="1:6" s="64" customFormat="1" ht="17.100000000000001" customHeight="1" x14ac:dyDescent="0.2">
      <c r="A48" s="63" t="s">
        <v>317</v>
      </c>
      <c r="B48" s="62">
        <v>28</v>
      </c>
      <c r="C48" s="62">
        <v>864</v>
      </c>
      <c r="D48" s="1">
        <v>18</v>
      </c>
      <c r="E48" s="50">
        <v>0</v>
      </c>
      <c r="F48" s="54">
        <v>16.991332</v>
      </c>
    </row>
    <row r="49" spans="1:6" s="64" customFormat="1" ht="17.100000000000001" customHeight="1" x14ac:dyDescent="0.2">
      <c r="A49" s="63" t="s">
        <v>348</v>
      </c>
      <c r="B49" s="62">
        <v>50</v>
      </c>
      <c r="C49" s="62">
        <v>779</v>
      </c>
      <c r="D49" s="1">
        <v>16</v>
      </c>
      <c r="E49" s="50">
        <v>3.6666666666666665</v>
      </c>
      <c r="F49" s="54">
        <v>16.992159999999998</v>
      </c>
    </row>
    <row r="50" spans="1:6" s="65" customFormat="1" ht="17.100000000000001" customHeight="1" x14ac:dyDescent="0.2">
      <c r="A50" s="63" t="s">
        <v>357</v>
      </c>
      <c r="B50" s="62">
        <v>29</v>
      </c>
      <c r="C50" s="62">
        <v>756</v>
      </c>
      <c r="D50" s="1">
        <v>15</v>
      </c>
      <c r="E50" s="50">
        <v>12</v>
      </c>
      <c r="F50" s="54">
        <v>16.992410999999997</v>
      </c>
    </row>
    <row r="51" spans="1:6" s="64" customFormat="1" ht="17.100000000000001" customHeight="1" x14ac:dyDescent="0.2">
      <c r="A51" s="63" t="s">
        <v>335</v>
      </c>
      <c r="B51" s="62">
        <v>39</v>
      </c>
      <c r="C51" s="62">
        <v>1253</v>
      </c>
      <c r="D51" s="1">
        <v>26</v>
      </c>
      <c r="E51" s="50">
        <v>1.6666666666666667</v>
      </c>
      <c r="F51" s="54">
        <v>17.987430999999997</v>
      </c>
    </row>
    <row r="52" spans="1:6" s="64" customFormat="1" ht="17.100000000000001" customHeight="1" x14ac:dyDescent="0.2">
      <c r="A52" s="63" t="s">
        <v>367</v>
      </c>
      <c r="B52" s="62">
        <v>12</v>
      </c>
      <c r="C52" s="62">
        <v>1049</v>
      </c>
      <c r="D52" s="1">
        <v>21</v>
      </c>
      <c r="E52" s="50">
        <v>13.666666666666666</v>
      </c>
      <c r="F52" s="54">
        <v>17.989497999999998</v>
      </c>
    </row>
    <row r="53" spans="1:6" s="64" customFormat="1" ht="17.100000000000001" customHeight="1" x14ac:dyDescent="0.2">
      <c r="A53" s="63" t="s">
        <v>361</v>
      </c>
      <c r="B53" s="62">
        <v>27</v>
      </c>
      <c r="C53" s="62">
        <v>954</v>
      </c>
      <c r="D53" s="1">
        <v>19</v>
      </c>
      <c r="E53" s="50">
        <v>14</v>
      </c>
      <c r="F53" s="54">
        <v>18.990432999999999</v>
      </c>
    </row>
    <row r="54" spans="1:6" s="64" customFormat="1" ht="17.100000000000001" customHeight="1" x14ac:dyDescent="0.2">
      <c r="A54" s="63" t="s">
        <v>359</v>
      </c>
      <c r="B54" s="62">
        <v>12</v>
      </c>
      <c r="C54" s="62">
        <v>953</v>
      </c>
      <c r="D54" s="1">
        <v>19</v>
      </c>
      <c r="E54" s="50">
        <v>13.666666666666666</v>
      </c>
      <c r="F54" s="54">
        <v>18.990457999999997</v>
      </c>
    </row>
    <row r="55" spans="1:6" s="64" customFormat="1" ht="17.100000000000001" customHeight="1" x14ac:dyDescent="0.2">
      <c r="A55" s="63" t="s">
        <v>355</v>
      </c>
      <c r="B55" s="62">
        <v>21</v>
      </c>
      <c r="C55" s="62">
        <v>826</v>
      </c>
      <c r="D55" s="1">
        <v>17</v>
      </c>
      <c r="E55" s="50">
        <v>3.3333333333333335</v>
      </c>
      <c r="F55" s="54">
        <v>18.991719</v>
      </c>
    </row>
    <row r="56" spans="1:6" s="64" customFormat="1" ht="17.100000000000001" customHeight="1" x14ac:dyDescent="0.2">
      <c r="A56" s="63" t="s">
        <v>363</v>
      </c>
      <c r="B56" s="62">
        <v>32</v>
      </c>
      <c r="C56" s="62">
        <v>663</v>
      </c>
      <c r="D56" s="1">
        <v>13</v>
      </c>
      <c r="E56" s="50">
        <v>13</v>
      </c>
      <c r="F56" s="54">
        <v>18.993337999999998</v>
      </c>
    </row>
    <row r="57" spans="1:6" s="65" customFormat="1" ht="17.100000000000001" customHeight="1" x14ac:dyDescent="0.2">
      <c r="A57" s="63" t="s">
        <v>370</v>
      </c>
      <c r="B57" s="62">
        <v>32</v>
      </c>
      <c r="C57" s="62">
        <v>663</v>
      </c>
      <c r="D57" s="1">
        <v>13</v>
      </c>
      <c r="E57" s="50">
        <v>13</v>
      </c>
      <c r="F57" s="54">
        <v>18.993337999999998</v>
      </c>
    </row>
  </sheetData>
  <mergeCells count="6">
    <mergeCell ref="A2:A3"/>
    <mergeCell ref="B2:B3"/>
    <mergeCell ref="D2:E2"/>
    <mergeCell ref="C2:C3"/>
    <mergeCell ref="B1:F1"/>
    <mergeCell ref="F2:F3"/>
  </mergeCells>
  <printOptions horizontalCentered="1" verticalCentered="1"/>
  <pageMargins left="0.23622047244094491" right="0.27559055118110237" top="0.55118110236220474" bottom="0.43307086614173229" header="0.23622047244094491" footer="0.43307086614173229"/>
  <pageSetup paperSize="9" orientation="portrait" horizontalDpi="300" verticalDpi="300" copies="10" r:id="rId1"/>
  <headerFooter alignWithMargins="0"/>
  <rowBreaks count="1" manualBreakCount="1">
    <brk id="3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G57"/>
  <sheetViews>
    <sheetView topLeftCell="A28" workbookViewId="0">
      <selection activeCell="A31" sqref="A31:XFD31"/>
    </sheetView>
  </sheetViews>
  <sheetFormatPr defaultRowHeight="12.75" x14ac:dyDescent="0.2"/>
  <cols>
    <col min="1" max="1" width="43.42578125" customWidth="1"/>
    <col min="2" max="2" width="8.5703125" style="22" customWidth="1"/>
    <col min="3" max="3" width="10.7109375" style="22" customWidth="1"/>
    <col min="4" max="4" width="8.85546875" style="22" customWidth="1"/>
    <col min="5" max="5" width="7.42578125" style="53" customWidth="1"/>
    <col min="6" max="6" width="10.85546875" style="53" customWidth="1"/>
  </cols>
  <sheetData>
    <row r="1" spans="1:7" ht="99.95" customHeight="1" x14ac:dyDescent="0.2">
      <c r="A1" s="138" t="s">
        <v>265</v>
      </c>
      <c r="B1" s="214" t="s">
        <v>223</v>
      </c>
      <c r="C1" s="231"/>
      <c r="D1" s="231"/>
      <c r="E1" s="231"/>
      <c r="F1" s="232"/>
      <c r="G1" s="9"/>
    </row>
    <row r="2" spans="1:7" s="38" customFormat="1" ht="22.5" customHeight="1" x14ac:dyDescent="0.2">
      <c r="A2" s="185" t="s">
        <v>221</v>
      </c>
      <c r="B2" s="183" t="s">
        <v>19</v>
      </c>
      <c r="C2" s="183" t="s">
        <v>88</v>
      </c>
      <c r="D2" s="229" t="s">
        <v>16</v>
      </c>
      <c r="E2" s="230"/>
      <c r="F2" s="233" t="s">
        <v>222</v>
      </c>
    </row>
    <row r="3" spans="1:7" s="38" customFormat="1" ht="37.5" customHeight="1" x14ac:dyDescent="0.2">
      <c r="A3" s="186"/>
      <c r="B3" s="187"/>
      <c r="C3" s="187"/>
      <c r="D3" s="40" t="s">
        <v>86</v>
      </c>
      <c r="E3" s="52" t="s">
        <v>87</v>
      </c>
      <c r="F3" s="234"/>
    </row>
    <row r="4" spans="1:7" s="64" customFormat="1" ht="17.100000000000001" customHeight="1" x14ac:dyDescent="0.2">
      <c r="A4" s="63" t="s">
        <v>366</v>
      </c>
      <c r="B4" s="62">
        <v>35</v>
      </c>
      <c r="C4" s="62">
        <v>1516</v>
      </c>
      <c r="D4" s="1">
        <v>31</v>
      </c>
      <c r="E4" s="50">
        <v>9.3333333333333339</v>
      </c>
      <c r="F4" s="54">
        <v>3.9848050000000002</v>
      </c>
    </row>
    <row r="5" spans="1:7" s="64" customFormat="1" ht="17.100000000000001" customHeight="1" x14ac:dyDescent="0.2">
      <c r="A5" s="63" t="s">
        <v>338</v>
      </c>
      <c r="B5" s="62">
        <v>39</v>
      </c>
      <c r="C5" s="62">
        <v>1403</v>
      </c>
      <c r="D5" s="1">
        <v>29</v>
      </c>
      <c r="E5" s="50">
        <v>3.6666666666666665</v>
      </c>
      <c r="F5" s="54">
        <v>3.9859309999999999</v>
      </c>
    </row>
    <row r="6" spans="1:7" s="64" customFormat="1" ht="17.100000000000001" customHeight="1" x14ac:dyDescent="0.2">
      <c r="A6" s="63" t="s">
        <v>346</v>
      </c>
      <c r="B6" s="62">
        <v>26</v>
      </c>
      <c r="C6" s="62">
        <v>644</v>
      </c>
      <c r="D6" s="1">
        <v>13</v>
      </c>
      <c r="E6" s="50">
        <v>6.666666666666667</v>
      </c>
      <c r="F6" s="54">
        <v>4.9935340000000004</v>
      </c>
      <c r="G6" s="65"/>
    </row>
    <row r="7" spans="1:7" s="64" customFormat="1" ht="17.100000000000001" customHeight="1" x14ac:dyDescent="0.2">
      <c r="A7" s="63" t="s">
        <v>369</v>
      </c>
      <c r="B7" s="62">
        <v>22</v>
      </c>
      <c r="C7" s="62">
        <v>630</v>
      </c>
      <c r="D7" s="1">
        <v>13</v>
      </c>
      <c r="E7" s="50">
        <v>2</v>
      </c>
      <c r="F7" s="54">
        <v>4.9936779999999992</v>
      </c>
      <c r="G7" s="65"/>
    </row>
    <row r="8" spans="1:7" s="64" customFormat="1" ht="17.100000000000001" customHeight="1" x14ac:dyDescent="0.2">
      <c r="A8" s="63" t="s">
        <v>370</v>
      </c>
      <c r="B8" s="62">
        <v>33</v>
      </c>
      <c r="C8" s="62">
        <v>768</v>
      </c>
      <c r="D8" s="1">
        <v>16</v>
      </c>
      <c r="E8" s="50">
        <v>0</v>
      </c>
      <c r="F8" s="54">
        <v>6.9922870000000001</v>
      </c>
      <c r="G8" s="65"/>
    </row>
    <row r="9" spans="1:7" s="64" customFormat="1" ht="17.100000000000001" customHeight="1" x14ac:dyDescent="0.2">
      <c r="A9" s="63" t="s">
        <v>353</v>
      </c>
      <c r="B9" s="62">
        <v>28</v>
      </c>
      <c r="C9" s="62">
        <v>1393</v>
      </c>
      <c r="D9" s="1">
        <v>29</v>
      </c>
      <c r="E9" s="50">
        <v>0.33333333333333331</v>
      </c>
      <c r="F9" s="54">
        <v>7.9860419999999994</v>
      </c>
    </row>
    <row r="10" spans="1:7" s="64" customFormat="1" ht="17.100000000000001" customHeight="1" x14ac:dyDescent="0.2">
      <c r="A10" s="63" t="s">
        <v>367</v>
      </c>
      <c r="B10" s="62">
        <v>24</v>
      </c>
      <c r="C10" s="62">
        <v>1289</v>
      </c>
      <c r="D10" s="1">
        <v>26</v>
      </c>
      <c r="E10" s="50">
        <v>13.666666666666666</v>
      </c>
      <c r="F10" s="54">
        <v>7.9870860000000006</v>
      </c>
    </row>
    <row r="11" spans="1:7" s="64" customFormat="1" ht="18.75" customHeight="1" x14ac:dyDescent="0.2">
      <c r="A11" s="63" t="s">
        <v>325</v>
      </c>
      <c r="B11" s="62">
        <v>38</v>
      </c>
      <c r="C11" s="62">
        <v>1076</v>
      </c>
      <c r="D11" s="1">
        <v>22</v>
      </c>
      <c r="E11" s="50">
        <v>6.666666666666667</v>
      </c>
      <c r="F11" s="54">
        <v>7.9892019999999997</v>
      </c>
    </row>
    <row r="12" spans="1:7" s="64" customFormat="1" ht="17.100000000000001" customHeight="1" x14ac:dyDescent="0.2">
      <c r="A12" s="63" t="s">
        <v>365</v>
      </c>
      <c r="B12" s="62">
        <v>17</v>
      </c>
      <c r="C12" s="62">
        <v>537</v>
      </c>
      <c r="D12" s="1">
        <v>11</v>
      </c>
      <c r="E12" s="50">
        <v>3</v>
      </c>
      <c r="F12" s="54">
        <v>7.9946130000000002</v>
      </c>
    </row>
    <row r="13" spans="1:7" s="64" customFormat="1" ht="17.100000000000001" customHeight="1" x14ac:dyDescent="0.2">
      <c r="A13" s="63" t="s">
        <v>336</v>
      </c>
      <c r="B13" s="62">
        <v>22</v>
      </c>
      <c r="C13" s="62">
        <v>615</v>
      </c>
      <c r="D13" s="1">
        <v>12</v>
      </c>
      <c r="E13" s="50">
        <v>13</v>
      </c>
      <c r="F13" s="54">
        <v>8.9938280000000006</v>
      </c>
    </row>
    <row r="14" spans="1:7" s="64" customFormat="1" ht="17.100000000000001" customHeight="1" x14ac:dyDescent="0.2">
      <c r="A14" s="63" t="s">
        <v>362</v>
      </c>
      <c r="B14" s="62">
        <v>30</v>
      </c>
      <c r="C14" s="62">
        <v>885</v>
      </c>
      <c r="D14" s="1">
        <v>18</v>
      </c>
      <c r="E14" s="50">
        <v>7</v>
      </c>
      <c r="F14" s="54">
        <v>9.9911199999999987</v>
      </c>
      <c r="G14" s="65"/>
    </row>
    <row r="15" spans="1:7" s="64" customFormat="1" ht="17.100000000000001" customHeight="1" x14ac:dyDescent="0.2">
      <c r="A15" s="63" t="s">
        <v>358</v>
      </c>
      <c r="B15" s="62">
        <v>38</v>
      </c>
      <c r="C15" s="62">
        <v>821</v>
      </c>
      <c r="D15" s="1">
        <v>17</v>
      </c>
      <c r="E15" s="50">
        <v>1.6666666666666667</v>
      </c>
      <c r="F15" s="54">
        <v>10.991752</v>
      </c>
    </row>
    <row r="16" spans="1:7" s="64" customFormat="1" ht="17.100000000000001" customHeight="1" x14ac:dyDescent="0.2">
      <c r="A16" s="63" t="s">
        <v>323</v>
      </c>
      <c r="B16" s="62">
        <v>29</v>
      </c>
      <c r="C16" s="62">
        <v>573</v>
      </c>
      <c r="D16" s="1">
        <v>11</v>
      </c>
      <c r="E16" s="50">
        <v>15</v>
      </c>
      <c r="F16" s="54">
        <v>10.994241000000001</v>
      </c>
      <c r="G16" s="65"/>
    </row>
    <row r="17" spans="1:7" s="64" customFormat="1" ht="17.100000000000001" customHeight="1" x14ac:dyDescent="0.2">
      <c r="A17" s="63" t="s">
        <v>327</v>
      </c>
      <c r="B17" s="62">
        <v>8</v>
      </c>
      <c r="C17" s="62">
        <v>219</v>
      </c>
      <c r="D17" s="1">
        <v>4</v>
      </c>
      <c r="E17" s="50">
        <v>9</v>
      </c>
      <c r="F17" s="54">
        <v>10.997802</v>
      </c>
    </row>
    <row r="18" spans="1:7" s="64" customFormat="1" ht="17.100000000000001" customHeight="1" x14ac:dyDescent="0.2">
      <c r="A18" s="63" t="s">
        <v>330</v>
      </c>
      <c r="B18" s="62">
        <v>36</v>
      </c>
      <c r="C18" s="62">
        <v>1123</v>
      </c>
      <c r="D18" s="1">
        <v>23</v>
      </c>
      <c r="E18" s="50">
        <v>6.333333333333333</v>
      </c>
      <c r="F18" s="54">
        <v>11.988734000000001</v>
      </c>
    </row>
    <row r="19" spans="1:7" s="64" customFormat="1" ht="17.100000000000001" customHeight="1" x14ac:dyDescent="0.2">
      <c r="A19" s="63" t="s">
        <v>359</v>
      </c>
      <c r="B19" s="62">
        <v>14</v>
      </c>
      <c r="C19" s="62">
        <v>854</v>
      </c>
      <c r="D19" s="1">
        <v>17</v>
      </c>
      <c r="E19" s="50">
        <v>12.666666666666666</v>
      </c>
      <c r="F19" s="54">
        <v>11.991446</v>
      </c>
    </row>
    <row r="20" spans="1:7" s="64" customFormat="1" ht="17.100000000000001" customHeight="1" x14ac:dyDescent="0.2">
      <c r="A20" s="63" t="s">
        <v>349</v>
      </c>
      <c r="B20" s="62">
        <v>23</v>
      </c>
      <c r="C20" s="62">
        <v>1207</v>
      </c>
      <c r="D20" s="1">
        <v>25</v>
      </c>
      <c r="E20" s="50">
        <v>2.3333333333333335</v>
      </c>
      <c r="F20" s="54">
        <v>12.987907</v>
      </c>
    </row>
    <row r="21" spans="1:7" s="64" customFormat="1" ht="17.100000000000001" customHeight="1" x14ac:dyDescent="0.2">
      <c r="A21" s="63" t="s">
        <v>339</v>
      </c>
      <c r="B21" s="62">
        <v>33</v>
      </c>
      <c r="C21" s="62">
        <v>676</v>
      </c>
      <c r="D21" s="1">
        <v>14</v>
      </c>
      <c r="E21" s="50">
        <v>1.3333333333333333</v>
      </c>
      <c r="F21" s="54">
        <v>12.993207</v>
      </c>
    </row>
    <row r="22" spans="1:7" s="64" customFormat="1" ht="17.100000000000001" customHeight="1" x14ac:dyDescent="0.2">
      <c r="A22" s="63" t="s">
        <v>318</v>
      </c>
      <c r="B22" s="62">
        <v>16</v>
      </c>
      <c r="C22" s="62">
        <v>551</v>
      </c>
      <c r="D22" s="1">
        <v>11</v>
      </c>
      <c r="E22" s="50">
        <v>7.666666666666667</v>
      </c>
      <c r="F22" s="54">
        <v>12.994474</v>
      </c>
      <c r="G22" s="65"/>
    </row>
    <row r="23" spans="1:7" s="64" customFormat="1" ht="17.100000000000001" customHeight="1" x14ac:dyDescent="0.2">
      <c r="A23" s="63" t="s">
        <v>355</v>
      </c>
      <c r="B23" s="62">
        <v>29</v>
      </c>
      <c r="C23" s="62">
        <v>499</v>
      </c>
      <c r="D23" s="1">
        <v>10</v>
      </c>
      <c r="E23" s="50">
        <v>6.333333333333333</v>
      </c>
      <c r="F23" s="54">
        <v>12.994981000000001</v>
      </c>
    </row>
    <row r="24" spans="1:7" s="64" customFormat="1" ht="17.100000000000001" customHeight="1" x14ac:dyDescent="0.2">
      <c r="A24" s="63" t="s">
        <v>368</v>
      </c>
      <c r="B24" s="62">
        <v>25</v>
      </c>
      <c r="C24" s="62">
        <v>417</v>
      </c>
      <c r="D24" s="1">
        <v>8</v>
      </c>
      <c r="E24" s="50">
        <v>11</v>
      </c>
      <c r="F24" s="54">
        <v>12.995804999999999</v>
      </c>
    </row>
    <row r="25" spans="1:7" s="65" customFormat="1" ht="17.100000000000001" customHeight="1" x14ac:dyDescent="0.2">
      <c r="A25" s="63" t="s">
        <v>350</v>
      </c>
      <c r="B25" s="62">
        <v>19</v>
      </c>
      <c r="C25" s="62">
        <v>291</v>
      </c>
      <c r="D25" s="1">
        <v>6</v>
      </c>
      <c r="E25" s="50">
        <v>1</v>
      </c>
      <c r="F25" s="54">
        <v>12.997071</v>
      </c>
      <c r="G25" s="64"/>
    </row>
    <row r="26" spans="1:7" s="64" customFormat="1" ht="17.100000000000001" customHeight="1" x14ac:dyDescent="0.2">
      <c r="A26" s="63" t="s">
        <v>332</v>
      </c>
      <c r="B26" s="62">
        <v>25</v>
      </c>
      <c r="C26" s="62">
        <v>276</v>
      </c>
      <c r="D26" s="1">
        <v>5</v>
      </c>
      <c r="E26" s="50">
        <v>12</v>
      </c>
      <c r="F26" s="54">
        <v>12.997214999999999</v>
      </c>
      <c r="G26" s="65"/>
    </row>
    <row r="27" spans="1:7" s="64" customFormat="1" ht="17.100000000000001" customHeight="1" x14ac:dyDescent="0.2">
      <c r="A27" s="63" t="s">
        <v>354</v>
      </c>
      <c r="B27" s="62">
        <v>28</v>
      </c>
      <c r="C27" s="62">
        <v>1128</v>
      </c>
      <c r="D27" s="1">
        <v>23</v>
      </c>
      <c r="E27" s="50">
        <v>8</v>
      </c>
      <c r="F27" s="54">
        <v>13.988692</v>
      </c>
    </row>
    <row r="28" spans="1:7" s="64" customFormat="1" ht="17.100000000000001" customHeight="1" x14ac:dyDescent="0.2">
      <c r="A28" s="63" t="s">
        <v>319</v>
      </c>
      <c r="B28" s="62">
        <v>14</v>
      </c>
      <c r="C28" s="62">
        <v>528</v>
      </c>
      <c r="D28" s="1">
        <v>11</v>
      </c>
      <c r="E28" s="50">
        <v>0</v>
      </c>
      <c r="F28" s="54">
        <v>13.994705999999999</v>
      </c>
    </row>
    <row r="29" spans="1:7" s="64" customFormat="1" ht="17.100000000000001" customHeight="1" x14ac:dyDescent="0.2">
      <c r="A29" s="63" t="s">
        <v>322</v>
      </c>
      <c r="B29" s="62">
        <v>29</v>
      </c>
      <c r="C29" s="62">
        <v>524</v>
      </c>
      <c r="D29" s="1">
        <v>10</v>
      </c>
      <c r="E29" s="50">
        <v>14.666666666666666</v>
      </c>
      <c r="F29" s="54">
        <v>13.994731</v>
      </c>
      <c r="G29" s="65"/>
    </row>
    <row r="30" spans="1:7" s="64" customFormat="1" ht="17.100000000000001" customHeight="1" x14ac:dyDescent="0.2">
      <c r="A30" s="63" t="s">
        <v>361</v>
      </c>
      <c r="B30" s="62">
        <v>29</v>
      </c>
      <c r="C30" s="62">
        <v>412</v>
      </c>
      <c r="D30" s="1">
        <v>8</v>
      </c>
      <c r="E30" s="50">
        <v>9.3333333333333339</v>
      </c>
      <c r="F30" s="54">
        <v>13.995851</v>
      </c>
      <c r="G30" s="65"/>
    </row>
    <row r="31" spans="1:7" s="64" customFormat="1" ht="17.100000000000001" customHeight="1" x14ac:dyDescent="0.2">
      <c r="A31" s="63" t="s">
        <v>342</v>
      </c>
      <c r="B31" s="62">
        <v>17</v>
      </c>
      <c r="C31" s="62">
        <v>284</v>
      </c>
      <c r="D31" s="1">
        <v>5</v>
      </c>
      <c r="E31" s="50">
        <v>14.666666666666666</v>
      </c>
      <c r="F31" s="54">
        <v>13.997142999999999</v>
      </c>
    </row>
    <row r="32" spans="1:7" s="64" customFormat="1" ht="17.100000000000001" customHeight="1" x14ac:dyDescent="0.2">
      <c r="A32" s="63" t="s">
        <v>340</v>
      </c>
      <c r="B32" s="62">
        <v>30</v>
      </c>
      <c r="C32" s="62">
        <v>652</v>
      </c>
      <c r="D32" s="1">
        <v>13</v>
      </c>
      <c r="E32" s="50">
        <v>9.3333333333333339</v>
      </c>
      <c r="F32" s="54">
        <v>14.993449999999999</v>
      </c>
    </row>
    <row r="33" spans="1:7" s="64" customFormat="1" ht="17.100000000000001" customHeight="1" x14ac:dyDescent="0.2">
      <c r="A33" s="63" t="s">
        <v>345</v>
      </c>
      <c r="B33" s="62">
        <v>31</v>
      </c>
      <c r="C33" s="62">
        <v>445</v>
      </c>
      <c r="D33" s="1">
        <v>9</v>
      </c>
      <c r="E33" s="50">
        <v>4.333333333333333</v>
      </c>
      <c r="F33" s="54">
        <v>14.995519</v>
      </c>
      <c r="G33" s="65"/>
    </row>
    <row r="34" spans="1:7" s="65" customFormat="1" ht="17.100000000000001" customHeight="1" x14ac:dyDescent="0.2">
      <c r="A34" s="63" t="s">
        <v>347</v>
      </c>
      <c r="B34" s="62">
        <v>20</v>
      </c>
      <c r="C34" s="62">
        <v>363</v>
      </c>
      <c r="D34" s="1">
        <v>7</v>
      </c>
      <c r="E34" s="50">
        <v>9</v>
      </c>
      <c r="F34" s="54">
        <v>14.996350000000001</v>
      </c>
      <c r="G34" s="64"/>
    </row>
    <row r="35" spans="1:7" s="64" customFormat="1" ht="17.100000000000001" customHeight="1" x14ac:dyDescent="0.2">
      <c r="A35" s="63" t="s">
        <v>334</v>
      </c>
      <c r="B35" s="62">
        <v>20</v>
      </c>
      <c r="C35" s="62">
        <v>308</v>
      </c>
      <c r="D35" s="1">
        <v>6</v>
      </c>
      <c r="E35" s="50">
        <v>6.666666666666667</v>
      </c>
      <c r="F35" s="54">
        <v>14.9969</v>
      </c>
    </row>
    <row r="36" spans="1:7" s="64" customFormat="1" ht="17.100000000000001" customHeight="1" x14ac:dyDescent="0.2">
      <c r="A36" s="63" t="s">
        <v>351</v>
      </c>
      <c r="B36" s="62">
        <v>10</v>
      </c>
      <c r="C36" s="62">
        <v>574</v>
      </c>
      <c r="D36" s="1">
        <v>11</v>
      </c>
      <c r="E36" s="50">
        <v>15.333333333333334</v>
      </c>
      <c r="F36" s="54">
        <v>15.994250000000001</v>
      </c>
    </row>
    <row r="37" spans="1:7" s="64" customFormat="1" ht="17.100000000000001" customHeight="1" x14ac:dyDescent="0.2">
      <c r="A37" s="63" t="s">
        <v>364</v>
      </c>
      <c r="B37" s="62">
        <v>30</v>
      </c>
      <c r="C37" s="62">
        <v>558</v>
      </c>
      <c r="D37" s="1">
        <v>11</v>
      </c>
      <c r="E37" s="50">
        <v>10</v>
      </c>
      <c r="F37" s="54">
        <v>15.994389999999999</v>
      </c>
      <c r="G37" s="65"/>
    </row>
    <row r="38" spans="1:7" s="64" customFormat="1" ht="17.100000000000001" customHeight="1" x14ac:dyDescent="0.2">
      <c r="A38" s="63" t="s">
        <v>357</v>
      </c>
      <c r="B38" s="62">
        <v>12</v>
      </c>
      <c r="C38" s="62">
        <v>234</v>
      </c>
      <c r="D38" s="1">
        <v>4</v>
      </c>
      <c r="E38" s="50">
        <v>14</v>
      </c>
      <c r="F38" s="54">
        <v>15.997648</v>
      </c>
    </row>
    <row r="39" spans="1:7" s="65" customFormat="1" ht="17.100000000000001" customHeight="1" x14ac:dyDescent="0.2">
      <c r="A39" s="63" t="s">
        <v>348</v>
      </c>
      <c r="B39" s="62">
        <v>13</v>
      </c>
      <c r="C39" s="62">
        <v>223</v>
      </c>
      <c r="D39" s="1">
        <v>4</v>
      </c>
      <c r="E39" s="50">
        <v>10.333333333333334</v>
      </c>
      <c r="F39" s="54">
        <v>15.997757</v>
      </c>
      <c r="G39" s="64"/>
    </row>
    <row r="40" spans="1:7" s="64" customFormat="1" ht="17.100000000000001" customHeight="1" x14ac:dyDescent="0.2">
      <c r="A40" s="63" t="s">
        <v>324</v>
      </c>
      <c r="B40" s="62">
        <v>21</v>
      </c>
      <c r="C40" s="62">
        <v>791</v>
      </c>
      <c r="D40" s="1">
        <v>16</v>
      </c>
      <c r="E40" s="50">
        <v>7.666666666666667</v>
      </c>
      <c r="F40" s="54">
        <v>16.992069000000001</v>
      </c>
    </row>
    <row r="41" spans="1:7" s="64" customFormat="1" ht="17.100000000000001" customHeight="1" x14ac:dyDescent="0.2">
      <c r="A41" s="63" t="s">
        <v>326</v>
      </c>
      <c r="B41" s="62">
        <v>21</v>
      </c>
      <c r="C41" s="62">
        <v>311</v>
      </c>
      <c r="D41" s="1">
        <v>6</v>
      </c>
      <c r="E41" s="50">
        <v>7.666666666666667</v>
      </c>
      <c r="F41" s="54">
        <v>16.996869</v>
      </c>
    </row>
    <row r="42" spans="1:7" s="64" customFormat="1" ht="17.100000000000001" customHeight="1" x14ac:dyDescent="0.2">
      <c r="A42" s="63" t="s">
        <v>352</v>
      </c>
      <c r="B42" s="62">
        <v>22</v>
      </c>
      <c r="C42" s="62">
        <v>894</v>
      </c>
      <c r="D42" s="1">
        <v>18</v>
      </c>
      <c r="E42" s="50">
        <v>10</v>
      </c>
      <c r="F42" s="54">
        <v>17.991038</v>
      </c>
    </row>
    <row r="43" spans="1:7" s="64" customFormat="1" ht="17.100000000000001" customHeight="1" x14ac:dyDescent="0.2">
      <c r="A43" s="63" t="s">
        <v>341</v>
      </c>
      <c r="B43" s="62">
        <v>24</v>
      </c>
      <c r="C43" s="62">
        <v>396</v>
      </c>
      <c r="D43" s="1">
        <v>8</v>
      </c>
      <c r="E43" s="50">
        <v>4</v>
      </c>
      <c r="F43" s="54">
        <v>17.996016000000001</v>
      </c>
    </row>
    <row r="44" spans="1:7" s="65" customFormat="1" ht="17.100000000000001" customHeight="1" x14ac:dyDescent="0.2">
      <c r="A44" s="63" t="s">
        <v>329</v>
      </c>
      <c r="B44" s="62">
        <v>26</v>
      </c>
      <c r="C44" s="62">
        <v>767</v>
      </c>
      <c r="D44" s="1">
        <v>15</v>
      </c>
      <c r="E44" s="50">
        <v>15.666666666666666</v>
      </c>
      <c r="F44" s="54">
        <v>18.992304000000001</v>
      </c>
      <c r="G44" s="64"/>
    </row>
    <row r="45" spans="1:7" s="64" customFormat="1" ht="17.100000000000001" customHeight="1" x14ac:dyDescent="0.2">
      <c r="A45" s="63" t="s">
        <v>321</v>
      </c>
      <c r="B45" s="62">
        <v>35</v>
      </c>
      <c r="C45" s="62">
        <v>543</v>
      </c>
      <c r="D45" s="1">
        <v>11</v>
      </c>
      <c r="E45" s="50">
        <v>5</v>
      </c>
      <c r="F45" s="54">
        <v>18.994534999999999</v>
      </c>
    </row>
    <row r="46" spans="1:7" s="64" customFormat="1" ht="17.100000000000001" customHeight="1" x14ac:dyDescent="0.2">
      <c r="A46" s="63" t="s">
        <v>360</v>
      </c>
      <c r="B46" s="62">
        <v>13</v>
      </c>
      <c r="C46" s="62">
        <v>413</v>
      </c>
      <c r="D46" s="1">
        <v>8</v>
      </c>
      <c r="E46" s="50">
        <v>9.6666666666666661</v>
      </c>
      <c r="F46" s="54">
        <v>18.995857000000001</v>
      </c>
    </row>
    <row r="47" spans="1:7" s="65" customFormat="1" ht="17.100000000000001" customHeight="1" x14ac:dyDescent="0.2">
      <c r="A47" s="63" t="s">
        <v>335</v>
      </c>
      <c r="B47" s="62">
        <v>20</v>
      </c>
      <c r="C47" s="62">
        <v>217</v>
      </c>
      <c r="D47" s="1">
        <v>4</v>
      </c>
      <c r="E47" s="50">
        <v>8.3333333333333339</v>
      </c>
      <c r="F47" s="54">
        <v>18.997810000000001</v>
      </c>
    </row>
    <row r="48" spans="1:7" s="64" customFormat="1" ht="17.100000000000001" customHeight="1" x14ac:dyDescent="0.2">
      <c r="A48" s="63" t="s">
        <v>331</v>
      </c>
      <c r="B48" s="62">
        <v>32</v>
      </c>
      <c r="C48" s="62">
        <v>532</v>
      </c>
      <c r="D48" s="1">
        <v>11</v>
      </c>
      <c r="E48" s="50">
        <v>1.3333333333333333</v>
      </c>
      <c r="F48" s="54">
        <v>19.994647999999998</v>
      </c>
    </row>
    <row r="49" spans="1:7" s="64" customFormat="1" ht="17.100000000000001" customHeight="1" x14ac:dyDescent="0.2">
      <c r="A49" s="63" t="s">
        <v>333</v>
      </c>
      <c r="B49" s="62">
        <v>12</v>
      </c>
      <c r="C49" s="62">
        <v>628</v>
      </c>
      <c r="D49" s="1">
        <v>13</v>
      </c>
      <c r="E49" s="50">
        <v>1.3333333333333333</v>
      </c>
      <c r="F49" s="54">
        <v>21.993707999999998</v>
      </c>
    </row>
    <row r="50" spans="1:7" s="65" customFormat="1" ht="17.100000000000001" customHeight="1" x14ac:dyDescent="0.2">
      <c r="A50" s="63" t="s">
        <v>337</v>
      </c>
      <c r="B50" s="62">
        <v>26</v>
      </c>
      <c r="C50" s="62">
        <v>365</v>
      </c>
      <c r="D50" s="1">
        <v>7</v>
      </c>
      <c r="E50" s="50">
        <v>9.6666666666666661</v>
      </c>
      <c r="F50" s="54">
        <v>21.996324000000001</v>
      </c>
    </row>
    <row r="51" spans="1:7" s="64" customFormat="1" ht="17.100000000000001" customHeight="1" x14ac:dyDescent="0.2">
      <c r="A51" s="63" t="s">
        <v>344</v>
      </c>
      <c r="B51" s="62">
        <v>17</v>
      </c>
      <c r="C51" s="62">
        <v>256</v>
      </c>
      <c r="D51" s="1">
        <v>5</v>
      </c>
      <c r="E51" s="50">
        <v>5.333333333333333</v>
      </c>
      <c r="F51" s="54">
        <v>21.997423000000001</v>
      </c>
    </row>
    <row r="52" spans="1:7" s="64" customFormat="1" ht="17.100000000000001" customHeight="1" x14ac:dyDescent="0.2">
      <c r="A52" s="63" t="s">
        <v>320</v>
      </c>
      <c r="B52" s="62">
        <v>5</v>
      </c>
      <c r="C52" s="62">
        <v>133</v>
      </c>
      <c r="D52" s="1">
        <v>2</v>
      </c>
      <c r="E52" s="50">
        <v>12.333333333333334</v>
      </c>
      <c r="F52" s="54">
        <v>21.998664999999999</v>
      </c>
    </row>
    <row r="53" spans="1:7" s="64" customFormat="1" ht="17.100000000000001" customHeight="1" x14ac:dyDescent="0.2">
      <c r="A53" s="63" t="s">
        <v>317</v>
      </c>
      <c r="B53" s="62">
        <v>11</v>
      </c>
      <c r="C53" s="62">
        <v>179</v>
      </c>
      <c r="D53" s="1">
        <v>3</v>
      </c>
      <c r="E53" s="50">
        <v>11.666666666666666</v>
      </c>
      <c r="F53" s="54">
        <v>22.998199</v>
      </c>
    </row>
    <row r="54" spans="1:7" s="64" customFormat="1" ht="17.100000000000001" customHeight="1" x14ac:dyDescent="0.2">
      <c r="A54" s="63" t="s">
        <v>363</v>
      </c>
      <c r="B54" s="62">
        <v>14</v>
      </c>
      <c r="C54" s="62">
        <v>162</v>
      </c>
      <c r="D54" s="1">
        <v>3</v>
      </c>
      <c r="E54" s="50">
        <v>6</v>
      </c>
      <c r="F54" s="54">
        <v>22.998366000000001</v>
      </c>
    </row>
    <row r="55" spans="1:7" s="64" customFormat="1" ht="17.100000000000001" customHeight="1" x14ac:dyDescent="0.2">
      <c r="A55" s="63" t="s">
        <v>328</v>
      </c>
      <c r="B55" s="62">
        <v>20</v>
      </c>
      <c r="C55" s="62">
        <v>187</v>
      </c>
      <c r="D55" s="1">
        <v>3</v>
      </c>
      <c r="E55" s="50">
        <v>14.333333333333334</v>
      </c>
      <c r="F55" s="54">
        <v>24.99811</v>
      </c>
    </row>
    <row r="56" spans="1:7" s="64" customFormat="1" ht="17.100000000000001" customHeight="1" x14ac:dyDescent="0.2">
      <c r="A56" s="63" t="s">
        <v>356</v>
      </c>
      <c r="B56" s="62">
        <v>2</v>
      </c>
      <c r="C56" s="62">
        <v>38</v>
      </c>
      <c r="D56" s="1">
        <v>0</v>
      </c>
      <c r="E56" s="50">
        <v>12.666666666666666</v>
      </c>
      <c r="F56" s="54">
        <v>24.999618000000002</v>
      </c>
    </row>
    <row r="57" spans="1:7" s="65" customFormat="1" ht="17.100000000000001" customHeight="1" x14ac:dyDescent="0.2">
      <c r="A57" s="63" t="s">
        <v>343</v>
      </c>
      <c r="B57" s="62">
        <v>5</v>
      </c>
      <c r="C57" s="62">
        <v>222</v>
      </c>
      <c r="D57" s="1">
        <v>4</v>
      </c>
      <c r="E57" s="50">
        <v>10</v>
      </c>
      <c r="F57" s="54">
        <v>26.997774999999997</v>
      </c>
      <c r="G57" s="64"/>
    </row>
  </sheetData>
  <mergeCells count="6">
    <mergeCell ref="B1:F1"/>
    <mergeCell ref="A2:A3"/>
    <mergeCell ref="B2:B3"/>
    <mergeCell ref="C2:C3"/>
    <mergeCell ref="D2:E2"/>
    <mergeCell ref="F2:F3"/>
  </mergeCells>
  <printOptions horizontalCentered="1" verticalCentered="1"/>
  <pageMargins left="0.23622047244094491" right="0.27559055118110237" top="0.55118110236220474" bottom="0.43307086614173229" header="0.23622047244094491" footer="0.43307086614173229"/>
  <pageSetup paperSize="9" orientation="portrait" horizontalDpi="300" verticalDpi="300" copies="10" r:id="rId1"/>
  <headerFooter alignWithMargins="0"/>
  <rowBreaks count="1" manualBreakCount="1">
    <brk id="3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8"/>
  <sheetViews>
    <sheetView topLeftCell="B1" workbookViewId="0">
      <selection activeCell="B19" sqref="A19:XFD166"/>
    </sheetView>
  </sheetViews>
  <sheetFormatPr defaultRowHeight="12.75" x14ac:dyDescent="0.2"/>
  <cols>
    <col min="1" max="1" width="10.28515625" style="22" hidden="1" customWidth="1"/>
    <col min="2" max="2" width="10.42578125" style="22" customWidth="1"/>
    <col min="3" max="3" width="11.28515625" hidden="1" customWidth="1"/>
    <col min="4" max="4" width="29.42578125" customWidth="1"/>
    <col min="5" max="5" width="8.5703125" style="22" customWidth="1"/>
    <col min="6" max="6" width="10.7109375" style="22" customWidth="1"/>
    <col min="7" max="7" width="8.85546875" style="22" customWidth="1"/>
    <col min="8" max="8" width="7.42578125" style="53" customWidth="1"/>
  </cols>
  <sheetData>
    <row r="1" spans="1:9" ht="99.95" customHeight="1" x14ac:dyDescent="0.2">
      <c r="A1" s="80"/>
      <c r="B1" s="192" t="s">
        <v>257</v>
      </c>
      <c r="C1" s="193"/>
      <c r="D1" s="194"/>
      <c r="E1" s="214" t="s">
        <v>172</v>
      </c>
      <c r="F1" s="222"/>
      <c r="G1" s="222"/>
      <c r="H1" s="223"/>
      <c r="I1" s="9"/>
    </row>
    <row r="2" spans="1:9" s="38" customFormat="1" ht="22.5" customHeight="1" x14ac:dyDescent="0.2">
      <c r="A2" s="183" t="s">
        <v>173</v>
      </c>
      <c r="B2" s="183" t="s">
        <v>9</v>
      </c>
      <c r="C2" s="183" t="s">
        <v>170</v>
      </c>
      <c r="D2" s="185" t="s">
        <v>0</v>
      </c>
      <c r="E2" s="183" t="s">
        <v>19</v>
      </c>
      <c r="F2" s="183" t="s">
        <v>88</v>
      </c>
      <c r="G2" s="41" t="s">
        <v>16</v>
      </c>
      <c r="H2" s="51"/>
    </row>
    <row r="3" spans="1:9" s="38" customFormat="1" ht="19.5" customHeight="1" x14ac:dyDescent="0.2">
      <c r="A3" s="197"/>
      <c r="B3" s="184"/>
      <c r="C3" s="187"/>
      <c r="D3" s="186"/>
      <c r="E3" s="187"/>
      <c r="F3" s="187"/>
      <c r="G3" s="40" t="s">
        <v>86</v>
      </c>
      <c r="H3" s="52" t="s">
        <v>87</v>
      </c>
    </row>
    <row r="4" spans="1:9" s="64" customFormat="1" ht="17.100000000000001" customHeight="1" x14ac:dyDescent="0.2">
      <c r="A4" s="62">
        <v>1</v>
      </c>
      <c r="B4" s="62">
        <v>1</v>
      </c>
      <c r="C4" s="62">
        <v>10</v>
      </c>
      <c r="D4" s="63" t="s">
        <v>241</v>
      </c>
      <c r="E4" s="62">
        <v>90</v>
      </c>
      <c r="F4" s="62">
        <v>5292</v>
      </c>
      <c r="G4" s="1">
        <v>110</v>
      </c>
      <c r="H4" s="50">
        <v>4</v>
      </c>
    </row>
    <row r="5" spans="1:9" s="64" customFormat="1" ht="17.100000000000001" customHeight="1" x14ac:dyDescent="0.2">
      <c r="A5" s="62">
        <v>2</v>
      </c>
      <c r="B5" s="62">
        <v>2</v>
      </c>
      <c r="C5" s="62">
        <v>13</v>
      </c>
      <c r="D5" s="63" t="s">
        <v>308</v>
      </c>
      <c r="E5" s="62">
        <v>83</v>
      </c>
      <c r="F5" s="62">
        <v>3943</v>
      </c>
      <c r="G5" s="1">
        <v>82</v>
      </c>
      <c r="H5" s="50">
        <v>2.3333333333333335</v>
      </c>
    </row>
    <row r="6" spans="1:9" s="64" customFormat="1" ht="17.100000000000001" customHeight="1" x14ac:dyDescent="0.2">
      <c r="A6" s="62">
        <v>3</v>
      </c>
      <c r="B6" s="62">
        <v>3</v>
      </c>
      <c r="C6" s="62">
        <v>7</v>
      </c>
      <c r="D6" s="63" t="s">
        <v>263</v>
      </c>
      <c r="E6" s="62">
        <v>67</v>
      </c>
      <c r="F6" s="62">
        <v>3829</v>
      </c>
      <c r="G6" s="1">
        <v>79</v>
      </c>
      <c r="H6" s="50">
        <v>12.333333333333334</v>
      </c>
      <c r="I6" s="65"/>
    </row>
    <row r="7" spans="1:9" s="64" customFormat="1" ht="17.100000000000001" customHeight="1" x14ac:dyDescent="0.2">
      <c r="A7" s="62">
        <v>4</v>
      </c>
      <c r="B7" s="62">
        <v>4</v>
      </c>
      <c r="C7" s="62">
        <v>8</v>
      </c>
      <c r="D7" s="63" t="s">
        <v>310</v>
      </c>
      <c r="E7" s="62">
        <v>80</v>
      </c>
      <c r="F7" s="62">
        <v>3744</v>
      </c>
      <c r="G7" s="1">
        <v>78</v>
      </c>
      <c r="H7" s="50">
        <v>0</v>
      </c>
      <c r="I7" s="65"/>
    </row>
    <row r="8" spans="1:9" s="64" customFormat="1" ht="17.100000000000001" customHeight="1" x14ac:dyDescent="0.2">
      <c r="A8" s="62">
        <v>5</v>
      </c>
      <c r="B8" s="62">
        <v>5</v>
      </c>
      <c r="C8" s="62">
        <v>4</v>
      </c>
      <c r="D8" s="63" t="s">
        <v>240</v>
      </c>
      <c r="E8" s="62">
        <v>70</v>
      </c>
      <c r="F8" s="62">
        <v>3357</v>
      </c>
      <c r="G8" s="1">
        <v>69</v>
      </c>
      <c r="H8" s="50">
        <v>15</v>
      </c>
      <c r="I8" s="65"/>
    </row>
    <row r="9" spans="1:9" s="64" customFormat="1" ht="17.100000000000001" customHeight="1" x14ac:dyDescent="0.2">
      <c r="A9" s="62">
        <v>6</v>
      </c>
      <c r="B9" s="62">
        <v>6</v>
      </c>
      <c r="C9" s="62">
        <v>14</v>
      </c>
      <c r="D9" s="63" t="s">
        <v>311</v>
      </c>
      <c r="E9" s="62">
        <v>44</v>
      </c>
      <c r="F9" s="62">
        <v>2812</v>
      </c>
      <c r="G9" s="1">
        <v>58</v>
      </c>
      <c r="H9" s="50">
        <v>9.3333333333333339</v>
      </c>
    </row>
    <row r="10" spans="1:9" s="64" customFormat="1" ht="17.100000000000001" customHeight="1" x14ac:dyDescent="0.2">
      <c r="A10" s="62">
        <v>7</v>
      </c>
      <c r="B10" s="62">
        <v>7</v>
      </c>
      <c r="C10" s="62">
        <v>3</v>
      </c>
      <c r="D10" s="63" t="s">
        <v>261</v>
      </c>
      <c r="E10" s="62">
        <v>87</v>
      </c>
      <c r="F10" s="62">
        <v>2695</v>
      </c>
      <c r="G10" s="1">
        <v>56</v>
      </c>
      <c r="H10" s="50">
        <v>2.3333333333333335</v>
      </c>
    </row>
    <row r="11" spans="1:9" s="64" customFormat="1" ht="18.75" customHeight="1" x14ac:dyDescent="0.2">
      <c r="A11" s="62">
        <v>8</v>
      </c>
      <c r="B11" s="62">
        <v>8</v>
      </c>
      <c r="C11" s="62">
        <v>2</v>
      </c>
      <c r="D11" s="63" t="s">
        <v>260</v>
      </c>
      <c r="E11" s="62">
        <v>57</v>
      </c>
      <c r="F11" s="62">
        <v>2579</v>
      </c>
      <c r="G11" s="1">
        <v>53</v>
      </c>
      <c r="H11" s="50">
        <v>11.666666666666666</v>
      </c>
    </row>
    <row r="12" spans="1:9" s="64" customFormat="1" ht="17.100000000000001" customHeight="1" x14ac:dyDescent="0.2">
      <c r="A12" s="62">
        <v>9</v>
      </c>
      <c r="B12" s="62">
        <v>9</v>
      </c>
      <c r="C12" s="62">
        <v>11</v>
      </c>
      <c r="D12" s="63" t="s">
        <v>307</v>
      </c>
      <c r="E12" s="62">
        <v>64</v>
      </c>
      <c r="F12" s="62">
        <v>2409</v>
      </c>
      <c r="G12" s="1">
        <v>50</v>
      </c>
      <c r="H12" s="50">
        <v>3</v>
      </c>
    </row>
    <row r="13" spans="1:9" s="64" customFormat="1" ht="17.100000000000001" customHeight="1" x14ac:dyDescent="0.2">
      <c r="A13" s="62">
        <v>10</v>
      </c>
      <c r="B13" s="62">
        <v>10</v>
      </c>
      <c r="C13" s="62">
        <v>15</v>
      </c>
      <c r="D13" s="63" t="s">
        <v>313</v>
      </c>
      <c r="E13" s="62">
        <v>84</v>
      </c>
      <c r="F13" s="62">
        <v>2366</v>
      </c>
      <c r="G13" s="1">
        <v>49</v>
      </c>
      <c r="H13" s="50">
        <v>4.666666666666667</v>
      </c>
    </row>
    <row r="14" spans="1:9" s="64" customFormat="1" ht="17.100000000000001" customHeight="1" x14ac:dyDescent="0.2">
      <c r="A14" s="62">
        <v>11</v>
      </c>
      <c r="B14" s="62">
        <v>11</v>
      </c>
      <c r="C14" s="62">
        <v>5</v>
      </c>
      <c r="D14" s="63" t="s">
        <v>262</v>
      </c>
      <c r="E14" s="62">
        <v>65</v>
      </c>
      <c r="F14" s="62">
        <v>2325</v>
      </c>
      <c r="G14" s="1">
        <v>48</v>
      </c>
      <c r="H14" s="50">
        <v>7</v>
      </c>
      <c r="I14" s="65"/>
    </row>
    <row r="15" spans="1:9" s="64" customFormat="1" ht="17.100000000000001" customHeight="1" x14ac:dyDescent="0.2">
      <c r="A15" s="62">
        <v>12</v>
      </c>
      <c r="B15" s="62">
        <v>12</v>
      </c>
      <c r="C15" s="62">
        <v>12</v>
      </c>
      <c r="D15" s="63" t="s">
        <v>309</v>
      </c>
      <c r="E15" s="62">
        <v>57</v>
      </c>
      <c r="F15" s="62">
        <v>2270</v>
      </c>
      <c r="G15" s="1">
        <v>47</v>
      </c>
      <c r="H15" s="50">
        <v>4.666666666666667</v>
      </c>
    </row>
    <row r="16" spans="1:9" s="64" customFormat="1" ht="17.100000000000001" customHeight="1" x14ac:dyDescent="0.2">
      <c r="A16" s="62">
        <v>13</v>
      </c>
      <c r="B16" s="62">
        <v>13</v>
      </c>
      <c r="C16" s="62">
        <v>9</v>
      </c>
      <c r="D16" s="63" t="s">
        <v>264</v>
      </c>
      <c r="E16" s="62">
        <v>60</v>
      </c>
      <c r="F16" s="62">
        <v>2227</v>
      </c>
      <c r="G16" s="1">
        <v>46</v>
      </c>
      <c r="H16" s="50">
        <v>6.333333333333333</v>
      </c>
      <c r="I16" s="65"/>
    </row>
    <row r="17" spans="1:8" s="64" customFormat="1" ht="17.100000000000001" customHeight="1" x14ac:dyDescent="0.2">
      <c r="A17" s="62">
        <v>14</v>
      </c>
      <c r="B17" s="62">
        <v>14</v>
      </c>
      <c r="C17" s="62">
        <v>6</v>
      </c>
      <c r="D17" s="63" t="s">
        <v>158</v>
      </c>
      <c r="E17" s="62">
        <v>56</v>
      </c>
      <c r="F17" s="62">
        <v>1590</v>
      </c>
      <c r="G17" s="1">
        <v>33</v>
      </c>
      <c r="H17" s="50">
        <v>2</v>
      </c>
    </row>
    <row r="18" spans="1:8" s="64" customFormat="1" ht="17.100000000000001" customHeight="1" x14ac:dyDescent="0.2">
      <c r="A18" s="62">
        <v>15</v>
      </c>
      <c r="B18" s="62">
        <v>15</v>
      </c>
      <c r="C18" s="62">
        <v>1</v>
      </c>
      <c r="D18" s="63" t="s">
        <v>247</v>
      </c>
      <c r="E18" s="62">
        <v>53</v>
      </c>
      <c r="F18" s="62">
        <v>1436</v>
      </c>
      <c r="G18" s="1">
        <v>29</v>
      </c>
      <c r="H18" s="50">
        <v>14.666666666666666</v>
      </c>
    </row>
  </sheetData>
  <mergeCells count="8">
    <mergeCell ref="A2:A3"/>
    <mergeCell ref="B1:D1"/>
    <mergeCell ref="B2:B3"/>
    <mergeCell ref="E1:H1"/>
    <mergeCell ref="C2:C3"/>
    <mergeCell ref="D2:D3"/>
    <mergeCell ref="E2:E3"/>
    <mergeCell ref="F2:F3"/>
  </mergeCells>
  <printOptions horizontalCentered="1"/>
  <pageMargins left="0.23622047244094491" right="0.27559055118110237" top="0.98425196850393704" bottom="0.43307086614173229" header="0.23622047244094491" footer="0.43307086614173229"/>
  <pageSetup paperSize="9" scale="120" orientation="portrait" horizontalDpi="300" verticalDpi="300" copies="1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18"/>
  <sheetViews>
    <sheetView topLeftCell="B9" workbookViewId="0">
      <selection activeCell="Q26" sqref="Q26"/>
    </sheetView>
  </sheetViews>
  <sheetFormatPr defaultRowHeight="12.75" x14ac:dyDescent="0.2"/>
  <cols>
    <col min="1" max="1" width="10.28515625" style="22" hidden="1" customWidth="1"/>
    <col min="2" max="2" width="10.42578125" style="22" customWidth="1"/>
    <col min="3" max="3" width="11.28515625" hidden="1" customWidth="1"/>
    <col min="4" max="4" width="29.42578125" customWidth="1"/>
    <col min="5" max="5" width="8.5703125" style="22" customWidth="1"/>
    <col min="6" max="6" width="10.7109375" style="22" customWidth="1"/>
    <col min="7" max="7" width="8.85546875" style="22" customWidth="1"/>
    <col min="8" max="8" width="7.42578125" style="53" customWidth="1"/>
  </cols>
  <sheetData>
    <row r="1" spans="1:9" ht="99.95" customHeight="1" x14ac:dyDescent="0.2">
      <c r="A1" s="81"/>
      <c r="B1" s="192" t="s">
        <v>257</v>
      </c>
      <c r="C1" s="193"/>
      <c r="D1" s="194"/>
      <c r="E1" s="214" t="s">
        <v>174</v>
      </c>
      <c r="F1" s="222"/>
      <c r="G1" s="222"/>
      <c r="H1" s="223"/>
      <c r="I1" s="9"/>
    </row>
    <row r="2" spans="1:9" s="38" customFormat="1" ht="22.5" customHeight="1" x14ac:dyDescent="0.2">
      <c r="A2" s="183" t="s">
        <v>173</v>
      </c>
      <c r="B2" s="183" t="s">
        <v>14</v>
      </c>
      <c r="C2" s="183" t="s">
        <v>170</v>
      </c>
      <c r="D2" s="185" t="s">
        <v>0</v>
      </c>
      <c r="E2" s="183" t="s">
        <v>19</v>
      </c>
      <c r="F2" s="183" t="s">
        <v>88</v>
      </c>
      <c r="G2" s="41" t="s">
        <v>16</v>
      </c>
      <c r="H2" s="51"/>
    </row>
    <row r="3" spans="1:9" s="38" customFormat="1" ht="19.5" customHeight="1" x14ac:dyDescent="0.2">
      <c r="A3" s="197"/>
      <c r="B3" s="184"/>
      <c r="C3" s="187"/>
      <c r="D3" s="186"/>
      <c r="E3" s="187"/>
      <c r="F3" s="187"/>
      <c r="G3" s="40" t="s">
        <v>86</v>
      </c>
      <c r="H3" s="52" t="s">
        <v>87</v>
      </c>
    </row>
    <row r="4" spans="1:9" s="64" customFormat="1" ht="17.100000000000001" customHeight="1" x14ac:dyDescent="0.2">
      <c r="A4" s="62">
        <v>1</v>
      </c>
      <c r="B4" s="62">
        <v>1</v>
      </c>
      <c r="C4" s="62">
        <v>12</v>
      </c>
      <c r="D4" s="63" t="s">
        <v>309</v>
      </c>
      <c r="E4" s="62">
        <v>65</v>
      </c>
      <c r="F4" s="62">
        <v>3334</v>
      </c>
      <c r="G4" s="1">
        <v>69</v>
      </c>
      <c r="H4" s="50">
        <v>7.333333333333333</v>
      </c>
    </row>
    <row r="5" spans="1:9" s="64" customFormat="1" ht="17.100000000000001" customHeight="1" x14ac:dyDescent="0.2">
      <c r="A5" s="62">
        <v>2</v>
      </c>
      <c r="B5" s="62">
        <v>2</v>
      </c>
      <c r="C5" s="62">
        <v>11</v>
      </c>
      <c r="D5" s="63" t="s">
        <v>307</v>
      </c>
      <c r="E5" s="62">
        <v>72</v>
      </c>
      <c r="F5" s="62">
        <v>2182</v>
      </c>
      <c r="G5" s="1">
        <v>45</v>
      </c>
      <c r="H5" s="50">
        <v>7.333333333333333</v>
      </c>
    </row>
    <row r="6" spans="1:9" s="64" customFormat="1" ht="17.100000000000001" customHeight="1" x14ac:dyDescent="0.2">
      <c r="A6" s="62">
        <v>3</v>
      </c>
      <c r="B6" s="62">
        <v>3</v>
      </c>
      <c r="C6" s="62">
        <v>5</v>
      </c>
      <c r="D6" s="63" t="s">
        <v>262</v>
      </c>
      <c r="E6" s="62">
        <v>54</v>
      </c>
      <c r="F6" s="62">
        <v>2098</v>
      </c>
      <c r="G6" s="1">
        <v>43</v>
      </c>
      <c r="H6" s="50">
        <v>11.333333333333334</v>
      </c>
      <c r="I6" s="65"/>
    </row>
    <row r="7" spans="1:9" s="64" customFormat="1" ht="17.100000000000001" customHeight="1" x14ac:dyDescent="0.2">
      <c r="A7" s="62">
        <v>4</v>
      </c>
      <c r="B7" s="62">
        <v>4</v>
      </c>
      <c r="C7" s="62">
        <v>6</v>
      </c>
      <c r="D7" s="63" t="s">
        <v>158</v>
      </c>
      <c r="E7" s="62">
        <v>37</v>
      </c>
      <c r="F7" s="62">
        <v>1907</v>
      </c>
      <c r="G7" s="1">
        <v>39</v>
      </c>
      <c r="H7" s="50">
        <v>11.666666666666666</v>
      </c>
      <c r="I7" s="65"/>
    </row>
    <row r="8" spans="1:9" s="64" customFormat="1" ht="17.100000000000001" customHeight="1" x14ac:dyDescent="0.2">
      <c r="A8" s="62">
        <v>5</v>
      </c>
      <c r="B8" s="62">
        <v>5</v>
      </c>
      <c r="C8" s="62">
        <v>15</v>
      </c>
      <c r="D8" s="63" t="s">
        <v>313</v>
      </c>
      <c r="E8" s="62">
        <v>54</v>
      </c>
      <c r="F8" s="62">
        <v>1754</v>
      </c>
      <c r="G8" s="1">
        <v>36</v>
      </c>
      <c r="H8" s="50">
        <v>8.6666666666666661</v>
      </c>
      <c r="I8" s="65"/>
    </row>
    <row r="9" spans="1:9" s="64" customFormat="1" ht="17.100000000000001" customHeight="1" x14ac:dyDescent="0.2">
      <c r="A9" s="62">
        <v>6</v>
      </c>
      <c r="B9" s="62">
        <v>6</v>
      </c>
      <c r="C9" s="62">
        <v>7</v>
      </c>
      <c r="D9" s="63" t="s">
        <v>263</v>
      </c>
      <c r="E9" s="62">
        <v>53</v>
      </c>
      <c r="F9" s="62">
        <v>1494</v>
      </c>
      <c r="G9" s="1">
        <v>31</v>
      </c>
      <c r="H9" s="50">
        <v>2</v>
      </c>
    </row>
    <row r="10" spans="1:9" s="64" customFormat="1" ht="17.100000000000001" customHeight="1" x14ac:dyDescent="0.2">
      <c r="A10" s="62">
        <v>7</v>
      </c>
      <c r="B10" s="62">
        <v>7</v>
      </c>
      <c r="C10" s="62">
        <v>10</v>
      </c>
      <c r="D10" s="63" t="s">
        <v>241</v>
      </c>
      <c r="E10" s="62">
        <v>63</v>
      </c>
      <c r="F10" s="62">
        <v>1472</v>
      </c>
      <c r="G10" s="1">
        <v>30</v>
      </c>
      <c r="H10" s="50">
        <v>10.666666666666666</v>
      </c>
    </row>
    <row r="11" spans="1:9" s="64" customFormat="1" ht="18.75" customHeight="1" x14ac:dyDescent="0.2">
      <c r="A11" s="62">
        <v>8</v>
      </c>
      <c r="B11" s="62">
        <v>8</v>
      </c>
      <c r="C11" s="62">
        <v>9</v>
      </c>
      <c r="D11" s="63" t="s">
        <v>264</v>
      </c>
      <c r="E11" s="62">
        <v>55</v>
      </c>
      <c r="F11" s="62">
        <v>1198</v>
      </c>
      <c r="G11" s="1">
        <v>24</v>
      </c>
      <c r="H11" s="50">
        <v>15.333333333333334</v>
      </c>
    </row>
    <row r="12" spans="1:9" s="64" customFormat="1" ht="17.100000000000001" customHeight="1" x14ac:dyDescent="0.2">
      <c r="A12" s="62">
        <v>9</v>
      </c>
      <c r="B12" s="62">
        <v>9</v>
      </c>
      <c r="C12" s="62">
        <v>1</v>
      </c>
      <c r="D12" s="63" t="s">
        <v>247</v>
      </c>
      <c r="E12" s="62">
        <v>36</v>
      </c>
      <c r="F12" s="62">
        <v>1178</v>
      </c>
      <c r="G12" s="1">
        <v>24</v>
      </c>
      <c r="H12" s="50">
        <v>8.6666666666666661</v>
      </c>
    </row>
    <row r="13" spans="1:9" s="64" customFormat="1" ht="17.100000000000001" customHeight="1" x14ac:dyDescent="0.2">
      <c r="A13" s="62">
        <v>10</v>
      </c>
      <c r="B13" s="62">
        <v>10</v>
      </c>
      <c r="C13" s="62">
        <v>8</v>
      </c>
      <c r="D13" s="63" t="s">
        <v>310</v>
      </c>
      <c r="E13" s="62">
        <v>67</v>
      </c>
      <c r="F13" s="62">
        <v>1109</v>
      </c>
      <c r="G13" s="1">
        <v>23</v>
      </c>
      <c r="H13" s="50">
        <v>1.6666666666666667</v>
      </c>
    </row>
    <row r="14" spans="1:9" s="64" customFormat="1" ht="17.100000000000001" customHeight="1" x14ac:dyDescent="0.2">
      <c r="A14" s="62">
        <v>11</v>
      </c>
      <c r="B14" s="62">
        <v>11</v>
      </c>
      <c r="C14" s="62">
        <v>14</v>
      </c>
      <c r="D14" s="63" t="s">
        <v>311</v>
      </c>
      <c r="E14" s="62">
        <v>42</v>
      </c>
      <c r="F14" s="62">
        <v>1054</v>
      </c>
      <c r="G14" s="1">
        <v>21</v>
      </c>
      <c r="H14" s="50">
        <v>15.333333333333334</v>
      </c>
      <c r="I14" s="65"/>
    </row>
    <row r="15" spans="1:9" s="64" customFormat="1" ht="17.100000000000001" customHeight="1" x14ac:dyDescent="0.2">
      <c r="A15" s="62">
        <v>12</v>
      </c>
      <c r="B15" s="62">
        <v>12</v>
      </c>
      <c r="C15" s="62">
        <v>13</v>
      </c>
      <c r="D15" s="63" t="s">
        <v>308</v>
      </c>
      <c r="E15" s="62">
        <v>66</v>
      </c>
      <c r="F15" s="62">
        <v>1027</v>
      </c>
      <c r="G15" s="1">
        <v>21</v>
      </c>
      <c r="H15" s="50">
        <v>6.333333333333333</v>
      </c>
    </row>
    <row r="16" spans="1:9" s="64" customFormat="1" ht="17.100000000000001" customHeight="1" x14ac:dyDescent="0.2">
      <c r="A16" s="62">
        <v>13</v>
      </c>
      <c r="B16" s="62">
        <v>13</v>
      </c>
      <c r="C16" s="62">
        <v>4</v>
      </c>
      <c r="D16" s="63" t="s">
        <v>240</v>
      </c>
      <c r="E16" s="62">
        <v>46</v>
      </c>
      <c r="F16" s="62">
        <v>955</v>
      </c>
      <c r="G16" s="1">
        <v>19</v>
      </c>
      <c r="H16" s="50">
        <v>14.333333333333334</v>
      </c>
      <c r="I16" s="65"/>
    </row>
    <row r="17" spans="1:8" s="64" customFormat="1" ht="17.100000000000001" customHeight="1" x14ac:dyDescent="0.2">
      <c r="A17" s="62">
        <v>14</v>
      </c>
      <c r="B17" s="62">
        <v>14</v>
      </c>
      <c r="C17" s="62">
        <v>3</v>
      </c>
      <c r="D17" s="63" t="s">
        <v>261</v>
      </c>
      <c r="E17" s="62">
        <v>52</v>
      </c>
      <c r="F17" s="62">
        <v>737</v>
      </c>
      <c r="G17" s="1">
        <v>15</v>
      </c>
      <c r="H17" s="50">
        <v>5.666666666666667</v>
      </c>
    </row>
    <row r="18" spans="1:8" s="64" customFormat="1" ht="17.100000000000001" customHeight="1" x14ac:dyDescent="0.2">
      <c r="A18" s="62">
        <v>15</v>
      </c>
      <c r="B18" s="62">
        <v>15</v>
      </c>
      <c r="C18" s="62">
        <v>2</v>
      </c>
      <c r="D18" s="63" t="s">
        <v>260</v>
      </c>
      <c r="E18" s="62">
        <v>41</v>
      </c>
      <c r="F18" s="62">
        <v>567</v>
      </c>
      <c r="G18" s="1">
        <v>11</v>
      </c>
      <c r="H18" s="50">
        <v>13</v>
      </c>
    </row>
  </sheetData>
  <mergeCells count="8">
    <mergeCell ref="B1:D1"/>
    <mergeCell ref="E1:H1"/>
    <mergeCell ref="F2:F3"/>
    <mergeCell ref="A2:A3"/>
    <mergeCell ref="B2:B3"/>
    <mergeCell ref="C2:C3"/>
    <mergeCell ref="D2:D3"/>
    <mergeCell ref="E2:E3"/>
  </mergeCells>
  <printOptions horizontalCentered="1"/>
  <pageMargins left="0.23622047244094491" right="0.27559055118110237" top="0.98425196850393704" bottom="0.43307086614173229" header="0.23622047244094491" footer="0.43307086614173229"/>
  <pageSetup paperSize="9" orientation="portrait" horizontalDpi="300" verticalDpi="300" copies="1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03"/>
  <sheetViews>
    <sheetView zoomScale="80" zoomScaleNormal="80" workbookViewId="0">
      <selection sqref="A1:H1"/>
    </sheetView>
  </sheetViews>
  <sheetFormatPr defaultRowHeight="12.75" x14ac:dyDescent="0.2"/>
  <cols>
    <col min="1" max="1" width="29.5703125" customWidth="1"/>
    <col min="2" max="7" width="9.28515625" style="31" customWidth="1"/>
    <col min="8" max="8" width="12.28515625" style="31" customWidth="1"/>
    <col min="11" max="11" width="11.42578125" style="31" customWidth="1"/>
  </cols>
  <sheetData>
    <row r="1" spans="1:22" ht="57" customHeight="1" x14ac:dyDescent="0.2">
      <c r="A1" s="237" t="s">
        <v>111</v>
      </c>
      <c r="B1" s="238"/>
      <c r="C1" s="238"/>
      <c r="D1" s="238"/>
      <c r="E1" s="238"/>
      <c r="F1" s="238"/>
      <c r="G1" s="238"/>
      <c r="H1" s="238"/>
      <c r="I1" s="9"/>
      <c r="J1" s="9"/>
      <c r="K1" s="8" t="s">
        <v>93</v>
      </c>
      <c r="L1" s="8"/>
      <c r="M1" s="8"/>
      <c r="N1" s="8"/>
      <c r="O1" s="8"/>
      <c r="P1" s="8"/>
      <c r="Q1" s="8"/>
      <c r="R1" s="9"/>
      <c r="S1" s="9"/>
      <c r="T1" s="9"/>
      <c r="U1" s="9"/>
      <c r="V1" s="9"/>
    </row>
    <row r="2" spans="1:22" ht="15" customHeight="1" x14ac:dyDescent="0.2">
      <c r="A2" s="175" t="s">
        <v>85</v>
      </c>
      <c r="B2" s="169" t="s">
        <v>89</v>
      </c>
      <c r="C2" s="176" t="s">
        <v>90</v>
      </c>
      <c r="D2" s="176" t="s">
        <v>91</v>
      </c>
      <c r="E2" s="169" t="s">
        <v>8</v>
      </c>
      <c r="F2" s="169" t="s">
        <v>13</v>
      </c>
      <c r="G2" s="169" t="s">
        <v>22</v>
      </c>
      <c r="H2" s="169" t="s">
        <v>15</v>
      </c>
      <c r="K2" s="236" t="s">
        <v>15</v>
      </c>
      <c r="L2" s="235" t="s">
        <v>89</v>
      </c>
      <c r="M2" s="239" t="s">
        <v>90</v>
      </c>
      <c r="N2" s="239" t="s">
        <v>91</v>
      </c>
      <c r="O2" s="235" t="s">
        <v>8</v>
      </c>
      <c r="P2" s="235" t="s">
        <v>13</v>
      </c>
      <c r="Q2" s="235" t="s">
        <v>22</v>
      </c>
    </row>
    <row r="3" spans="1:22" ht="52.5" customHeight="1" x14ac:dyDescent="0.2">
      <c r="A3" s="175"/>
      <c r="B3" s="169"/>
      <c r="C3" s="177"/>
      <c r="D3" s="177"/>
      <c r="E3" s="169"/>
      <c r="F3" s="169"/>
      <c r="G3" s="169"/>
      <c r="H3" s="169"/>
      <c r="K3" s="236"/>
      <c r="L3" s="235"/>
      <c r="M3" s="240"/>
      <c r="N3" s="240"/>
      <c r="O3" s="235"/>
      <c r="P3" s="235"/>
      <c r="Q3" s="235"/>
    </row>
    <row r="4" spans="1:22" ht="16.5" customHeight="1" x14ac:dyDescent="0.2">
      <c r="A4" s="39" t="e">
        <f>VLOOKUP($B4,#REF!,2,FALSE)</f>
        <v>#N/A</v>
      </c>
      <c r="B4" s="54" t="e">
        <f t="shared" ref="B4:B35" si="0">VLOOKUP($H4,$K$4:$Q$300,2,FALSE)</f>
        <v>#N/A</v>
      </c>
      <c r="C4" s="54" t="e">
        <f t="shared" ref="C4:C35" si="1">VLOOKUP($H4,$K$4:$Q$300,3,FALSE)</f>
        <v>#N/A</v>
      </c>
      <c r="D4" s="54" t="e">
        <f t="shared" ref="D4:D35" si="2">VLOOKUP($H4,$K$4:$Q$300,4,FALSE)</f>
        <v>#N/A</v>
      </c>
      <c r="E4" s="54" t="e">
        <f t="shared" ref="E4:E35" si="3">VLOOKUP($H4,$K$4:$Q$300,5,FALSE)</f>
        <v>#N/A</v>
      </c>
      <c r="F4" s="54" t="e">
        <f t="shared" ref="F4:F35" si="4">VLOOKUP($H4,$K$4:$Q$300,6,FALSE)</f>
        <v>#N/A</v>
      </c>
      <c r="G4" s="54" t="e">
        <f t="shared" ref="G4:G35" si="5">VLOOKUP($H4,$K$4:$Q$300,7,FALSE)</f>
        <v>#N/A</v>
      </c>
      <c r="H4" s="61">
        <f>IF(ISERROR(H3+1)=TRUE,1,H3+1)</f>
        <v>1</v>
      </c>
      <c r="K4" s="43" t="e">
        <f t="shared" ref="K4:K35" si="6">IF(Q4=NpZ*NoZ*2,NpZ*NoZ,RANK(Q4,Q$4:Q$300,1))</f>
        <v>#REF!</v>
      </c>
      <c r="L4" s="56">
        <v>1</v>
      </c>
      <c r="M4" s="55" t="e">
        <f>IF(ISNA(VLOOKUP($L4,'All Individuals Day 1 (ALL)'!$C$3:$G$131,4,FALSE)+VLOOKUP($L4,#REF!,4,FALSE))=TRUE,"",VLOOKUP($L4,'All Individuals Day 1 (ALL)'!$C$3:$G$131,4,FALSE)+VLOOKUP($L4,#REF!,4,FALSE))</f>
        <v>#REF!</v>
      </c>
      <c r="N4" s="55" t="e">
        <f>IF(ISNA(VLOOKUP($L4,'All Individuals Day 1 (ALL)'!$C$3:$G$131,5,FALSE)+VLOOKUP($L4,#REF!,5,FALSE))=TRUE,"",VLOOKUP($L4,'All Individuals Day 1 (ALL)'!$C$3:$G$131,5,FALSE)+VLOOKUP($L4,#REF!,5,FALSE))</f>
        <v>#REF!</v>
      </c>
      <c r="O4" s="55">
        <f>IF(ISNA(VLOOKUP($L4,'All Individuals Day 1 (ALL)'!$C$3:$K$131,8,FALSE))=TRUE,"",VLOOKUP($L4,'All Individuals Day 1 (ALL)'!$C$3:$K$131,8,FALSE))</f>
        <v>6</v>
      </c>
      <c r="P4" s="55" t="e">
        <f>IF(ISNA(VLOOKUP($L4,#REF!,8,FALSE))=TRUE,"",VLOOKUP($L4,#REF!,8,FALSE))</f>
        <v>#REF!</v>
      </c>
      <c r="Q4" s="57" t="e">
        <f t="shared" ref="Q4:Q35" si="7">IF(OR(M4="",M4=0),NpZ*2,(O4+P4)-N4/100000-M4/1000000)</f>
        <v>#REF!</v>
      </c>
    </row>
    <row r="5" spans="1:22" ht="16.5" customHeight="1" x14ac:dyDescent="0.2">
      <c r="A5" s="39" t="e">
        <f>VLOOKUP($B5,#REF!,2,FALSE)</f>
        <v>#N/A</v>
      </c>
      <c r="B5" s="54" t="e">
        <f t="shared" si="0"/>
        <v>#N/A</v>
      </c>
      <c r="C5" s="54" t="e">
        <f t="shared" si="1"/>
        <v>#N/A</v>
      </c>
      <c r="D5" s="54" t="e">
        <f t="shared" si="2"/>
        <v>#N/A</v>
      </c>
      <c r="E5" s="54" t="e">
        <f t="shared" si="3"/>
        <v>#N/A</v>
      </c>
      <c r="F5" s="54" t="e">
        <f t="shared" si="4"/>
        <v>#N/A</v>
      </c>
      <c r="G5" s="54" t="e">
        <f t="shared" si="5"/>
        <v>#N/A</v>
      </c>
      <c r="H5" s="61">
        <f t="shared" ref="H5:H65" si="8">IF(ISERROR(H4+1)=TRUE,1,H4+1)</f>
        <v>2</v>
      </c>
      <c r="K5" s="43" t="e">
        <f t="shared" si="6"/>
        <v>#REF!</v>
      </c>
      <c r="L5" s="56">
        <v>2</v>
      </c>
      <c r="M5" s="55" t="e">
        <f>IF(ISNA(VLOOKUP($L5,'All Individuals Day 1 (ALL)'!$C$3:$G$131,4,FALSE)+VLOOKUP($L5,#REF!,4,FALSE))=TRUE,"",VLOOKUP($L5,'All Individuals Day 1 (ALL)'!$C$3:$G$131,4,FALSE)+VLOOKUP($L5,#REF!,4,FALSE))</f>
        <v>#REF!</v>
      </c>
      <c r="N5" s="55" t="e">
        <f>IF(ISNA(VLOOKUP($L5,'All Individuals Day 1 (ALL)'!$C$3:$G$131,5,FALSE)+VLOOKUP($L5,#REF!,5,FALSE))=TRUE,"",VLOOKUP($L5,'All Individuals Day 1 (ALL)'!$C$3:$G$131,5,FALSE)+VLOOKUP($L5,#REF!,5,FALSE))</f>
        <v>#REF!</v>
      </c>
      <c r="O5" s="55">
        <f>IF(ISNA(VLOOKUP($L5,'All Individuals Day 1 (ALL)'!$C$3:$K$131,8,FALSE))=TRUE,"",VLOOKUP($L5,'All Individuals Day 1 (ALL)'!$C$3:$K$131,8,FALSE))</f>
        <v>1</v>
      </c>
      <c r="P5" s="55" t="e">
        <f>IF(ISNA(VLOOKUP($L5,#REF!,8,FALSE))=TRUE,"",VLOOKUP($L5,#REF!,8,FALSE))</f>
        <v>#REF!</v>
      </c>
      <c r="Q5" s="57" t="e">
        <f t="shared" si="7"/>
        <v>#REF!</v>
      </c>
    </row>
    <row r="6" spans="1:22" ht="16.5" customHeight="1" x14ac:dyDescent="0.2">
      <c r="A6" s="39" t="e">
        <f>VLOOKUP($B6,#REF!,2,FALSE)</f>
        <v>#N/A</v>
      </c>
      <c r="B6" s="54" t="e">
        <f t="shared" si="0"/>
        <v>#N/A</v>
      </c>
      <c r="C6" s="54" t="e">
        <f t="shared" si="1"/>
        <v>#N/A</v>
      </c>
      <c r="D6" s="54" t="e">
        <f t="shared" si="2"/>
        <v>#N/A</v>
      </c>
      <c r="E6" s="54" t="e">
        <f t="shared" si="3"/>
        <v>#N/A</v>
      </c>
      <c r="F6" s="54" t="e">
        <f t="shared" si="4"/>
        <v>#N/A</v>
      </c>
      <c r="G6" s="54" t="e">
        <f t="shared" si="5"/>
        <v>#N/A</v>
      </c>
      <c r="H6" s="61">
        <f t="shared" si="8"/>
        <v>3</v>
      </c>
      <c r="K6" s="43" t="e">
        <f t="shared" si="6"/>
        <v>#REF!</v>
      </c>
      <c r="L6" s="56">
        <v>3</v>
      </c>
      <c r="M6" s="55" t="e">
        <f>IF(ISNA(VLOOKUP($L6,'All Individuals Day 1 (ALL)'!$C$3:$G$131,4,FALSE)+VLOOKUP($L6,#REF!,4,FALSE))=TRUE,"",VLOOKUP($L6,'All Individuals Day 1 (ALL)'!$C$3:$G$131,4,FALSE)+VLOOKUP($L6,#REF!,4,FALSE))</f>
        <v>#REF!</v>
      </c>
      <c r="N6" s="55" t="e">
        <f>IF(ISNA(VLOOKUP($L6,'All Individuals Day 1 (ALL)'!$C$3:$G$131,5,FALSE)+VLOOKUP($L6,#REF!,5,FALSE))=TRUE,"",VLOOKUP($L6,'All Individuals Day 1 (ALL)'!$C$3:$G$131,5,FALSE)+VLOOKUP($L6,#REF!,5,FALSE))</f>
        <v>#REF!</v>
      </c>
      <c r="O6" s="55">
        <f>IF(ISNA(VLOOKUP($L6,'All Individuals Day 1 (ALL)'!$C$3:$K$131,8,FALSE))=TRUE,"",VLOOKUP($L6,'All Individuals Day 1 (ALL)'!$C$3:$K$131,8,FALSE))</f>
        <v>1</v>
      </c>
      <c r="P6" s="55" t="e">
        <f>IF(ISNA(VLOOKUP($L6,#REF!,8,FALSE))=TRUE,"",VLOOKUP($L6,#REF!,8,FALSE))</f>
        <v>#REF!</v>
      </c>
      <c r="Q6" s="57" t="e">
        <f t="shared" si="7"/>
        <v>#REF!</v>
      </c>
    </row>
    <row r="7" spans="1:22" s="11" customFormat="1" ht="16.5" customHeight="1" x14ac:dyDescent="0.2">
      <c r="A7" s="39" t="e">
        <f>VLOOKUP($B7,#REF!,2,FALSE)</f>
        <v>#N/A</v>
      </c>
      <c r="B7" s="54" t="e">
        <f t="shared" si="0"/>
        <v>#N/A</v>
      </c>
      <c r="C7" s="54" t="e">
        <f t="shared" si="1"/>
        <v>#N/A</v>
      </c>
      <c r="D7" s="54" t="e">
        <f t="shared" si="2"/>
        <v>#N/A</v>
      </c>
      <c r="E7" s="54" t="e">
        <f t="shared" si="3"/>
        <v>#N/A</v>
      </c>
      <c r="F7" s="54" t="e">
        <f t="shared" si="4"/>
        <v>#N/A</v>
      </c>
      <c r="G7" s="54" t="e">
        <f t="shared" si="5"/>
        <v>#N/A</v>
      </c>
      <c r="H7" s="61">
        <f t="shared" si="8"/>
        <v>4</v>
      </c>
      <c r="K7" s="43" t="e">
        <f t="shared" si="6"/>
        <v>#REF!</v>
      </c>
      <c r="L7" s="56">
        <v>4</v>
      </c>
      <c r="M7" s="55" t="e">
        <f>IF(ISNA(VLOOKUP($L7,'All Individuals Day 1 (ALL)'!$C$3:$G$131,4,FALSE)+VLOOKUP($L7,#REF!,4,FALSE))=TRUE,"",VLOOKUP($L7,'All Individuals Day 1 (ALL)'!$C$3:$G$131,4,FALSE)+VLOOKUP($L7,#REF!,4,FALSE))</f>
        <v>#REF!</v>
      </c>
      <c r="N7" s="55" t="e">
        <f>IF(ISNA(VLOOKUP($L7,'All Individuals Day 1 (ALL)'!$C$3:$G$131,5,FALSE)+VLOOKUP($L7,#REF!,5,FALSE))=TRUE,"",VLOOKUP($L7,'All Individuals Day 1 (ALL)'!$C$3:$G$131,5,FALSE)+VLOOKUP($L7,#REF!,5,FALSE))</f>
        <v>#REF!</v>
      </c>
      <c r="O7" s="55">
        <f>IF(ISNA(VLOOKUP($L7,'All Individuals Day 1 (ALL)'!$C$3:$K$131,8,FALSE))=TRUE,"",VLOOKUP($L7,'All Individuals Day 1 (ALL)'!$C$3:$K$131,8,FALSE))</f>
        <v>1</v>
      </c>
      <c r="P7" s="55" t="e">
        <f>IF(ISNA(VLOOKUP($L7,#REF!,8,FALSE))=TRUE,"",VLOOKUP($L7,#REF!,8,FALSE))</f>
        <v>#REF!</v>
      </c>
      <c r="Q7" s="57" t="e">
        <f t="shared" si="7"/>
        <v>#REF!</v>
      </c>
    </row>
    <row r="8" spans="1:22" ht="16.5" customHeight="1" x14ac:dyDescent="0.2">
      <c r="A8" s="39" t="e">
        <f>VLOOKUP($B8,#REF!,2,FALSE)</f>
        <v>#N/A</v>
      </c>
      <c r="B8" s="54" t="e">
        <f t="shared" si="0"/>
        <v>#N/A</v>
      </c>
      <c r="C8" s="54" t="e">
        <f t="shared" si="1"/>
        <v>#N/A</v>
      </c>
      <c r="D8" s="54" t="e">
        <f t="shared" si="2"/>
        <v>#N/A</v>
      </c>
      <c r="E8" s="54" t="e">
        <f t="shared" si="3"/>
        <v>#N/A</v>
      </c>
      <c r="F8" s="54" t="e">
        <f t="shared" si="4"/>
        <v>#N/A</v>
      </c>
      <c r="G8" s="54" t="e">
        <f t="shared" si="5"/>
        <v>#N/A</v>
      </c>
      <c r="H8" s="61">
        <f t="shared" si="8"/>
        <v>5</v>
      </c>
      <c r="K8" s="43" t="e">
        <f t="shared" si="6"/>
        <v>#REF!</v>
      </c>
      <c r="L8" s="56">
        <v>5</v>
      </c>
      <c r="M8" s="55" t="e">
        <f>IF(ISNA(VLOOKUP($L8,'All Individuals Day 1 (ALL)'!$C$3:$G$131,4,FALSE)+VLOOKUP($L8,#REF!,4,FALSE))=TRUE,"",VLOOKUP($L8,'All Individuals Day 1 (ALL)'!$C$3:$G$131,4,FALSE)+VLOOKUP($L8,#REF!,4,FALSE))</f>
        <v>#REF!</v>
      </c>
      <c r="N8" s="55" t="e">
        <f>IF(ISNA(VLOOKUP($L8,'All Individuals Day 1 (ALL)'!$C$3:$G$131,5,FALSE)+VLOOKUP($L8,#REF!,5,FALSE))=TRUE,"",VLOOKUP($L8,'All Individuals Day 1 (ALL)'!$C$3:$G$131,5,FALSE)+VLOOKUP($L8,#REF!,5,FALSE))</f>
        <v>#REF!</v>
      </c>
      <c r="O8" s="55">
        <f>IF(ISNA(VLOOKUP($L8,'All Individuals Day 1 (ALL)'!$C$3:$K$131,8,FALSE))=TRUE,"",VLOOKUP($L8,'All Individuals Day 1 (ALL)'!$C$3:$K$131,8,FALSE))</f>
        <v>11</v>
      </c>
      <c r="P8" s="55" t="e">
        <f>IF(ISNA(VLOOKUP($L8,#REF!,8,FALSE))=TRUE,"",VLOOKUP($L8,#REF!,8,FALSE))</f>
        <v>#REF!</v>
      </c>
      <c r="Q8" s="57" t="e">
        <f t="shared" si="7"/>
        <v>#REF!</v>
      </c>
    </row>
    <row r="9" spans="1:22" ht="16.5" customHeight="1" x14ac:dyDescent="0.2">
      <c r="A9" s="39" t="e">
        <f>VLOOKUP($B9,#REF!,2,FALSE)</f>
        <v>#N/A</v>
      </c>
      <c r="B9" s="54" t="e">
        <f t="shared" si="0"/>
        <v>#N/A</v>
      </c>
      <c r="C9" s="54" t="e">
        <f t="shared" si="1"/>
        <v>#N/A</v>
      </c>
      <c r="D9" s="54" t="e">
        <f t="shared" si="2"/>
        <v>#N/A</v>
      </c>
      <c r="E9" s="54" t="e">
        <f t="shared" si="3"/>
        <v>#N/A</v>
      </c>
      <c r="F9" s="54" t="e">
        <f t="shared" si="4"/>
        <v>#N/A</v>
      </c>
      <c r="G9" s="54" t="e">
        <f t="shared" si="5"/>
        <v>#N/A</v>
      </c>
      <c r="H9" s="61">
        <f t="shared" si="8"/>
        <v>6</v>
      </c>
      <c r="K9" s="43" t="e">
        <f t="shared" si="6"/>
        <v>#REF!</v>
      </c>
      <c r="L9" s="56">
        <v>6</v>
      </c>
      <c r="M9" s="55" t="e">
        <f>IF(ISNA(VLOOKUP($L9,'All Individuals Day 1 (ALL)'!$C$3:$G$131,4,FALSE)+VLOOKUP($L9,#REF!,4,FALSE))=TRUE,"",VLOOKUP($L9,'All Individuals Day 1 (ALL)'!$C$3:$G$131,4,FALSE)+VLOOKUP($L9,#REF!,4,FALSE))</f>
        <v>#REF!</v>
      </c>
      <c r="N9" s="55" t="e">
        <f>IF(ISNA(VLOOKUP($L9,'All Individuals Day 1 (ALL)'!$C$3:$G$131,5,FALSE)+VLOOKUP($L9,#REF!,5,FALSE))=TRUE,"",VLOOKUP($L9,'All Individuals Day 1 (ALL)'!$C$3:$G$131,5,FALSE)+VLOOKUP($L9,#REF!,5,FALSE))</f>
        <v>#REF!</v>
      </c>
      <c r="O9" s="55">
        <f>IF(ISNA(VLOOKUP($L9,'All Individuals Day 1 (ALL)'!$C$3:$K$131,8,FALSE))=TRUE,"",VLOOKUP($L9,'All Individuals Day 1 (ALL)'!$C$3:$K$131,8,FALSE))</f>
        <v>1</v>
      </c>
      <c r="P9" s="55" t="e">
        <f>IF(ISNA(VLOOKUP($L9,#REF!,8,FALSE))=TRUE,"",VLOOKUP($L9,#REF!,8,FALSE))</f>
        <v>#REF!</v>
      </c>
      <c r="Q9" s="57" t="e">
        <f t="shared" si="7"/>
        <v>#REF!</v>
      </c>
    </row>
    <row r="10" spans="1:22" ht="16.5" customHeight="1" x14ac:dyDescent="0.2">
      <c r="A10" s="39" t="e">
        <f>VLOOKUP($B10,#REF!,2,FALSE)</f>
        <v>#N/A</v>
      </c>
      <c r="B10" s="54" t="e">
        <f t="shared" si="0"/>
        <v>#N/A</v>
      </c>
      <c r="C10" s="54" t="e">
        <f t="shared" si="1"/>
        <v>#N/A</v>
      </c>
      <c r="D10" s="54" t="e">
        <f t="shared" si="2"/>
        <v>#N/A</v>
      </c>
      <c r="E10" s="54" t="e">
        <f t="shared" si="3"/>
        <v>#N/A</v>
      </c>
      <c r="F10" s="54" t="e">
        <f t="shared" si="4"/>
        <v>#N/A</v>
      </c>
      <c r="G10" s="54" t="e">
        <f t="shared" si="5"/>
        <v>#N/A</v>
      </c>
      <c r="H10" s="61">
        <f t="shared" si="8"/>
        <v>7</v>
      </c>
      <c r="K10" s="43" t="e">
        <f t="shared" si="6"/>
        <v>#REF!</v>
      </c>
      <c r="L10" s="56">
        <v>7</v>
      </c>
      <c r="M10" s="55" t="e">
        <f>IF(ISNA(VLOOKUP($L10,'All Individuals Day 1 (ALL)'!$C$3:$G$131,4,FALSE)+VLOOKUP($L10,#REF!,4,FALSE))=TRUE,"",VLOOKUP($L10,'All Individuals Day 1 (ALL)'!$C$3:$G$131,4,FALSE)+VLOOKUP($L10,#REF!,4,FALSE))</f>
        <v>#REF!</v>
      </c>
      <c r="N10" s="55" t="e">
        <f>IF(ISNA(VLOOKUP($L10,'All Individuals Day 1 (ALL)'!$C$3:$G$131,5,FALSE)+VLOOKUP($L10,#REF!,5,FALSE))=TRUE,"",VLOOKUP($L10,'All Individuals Day 1 (ALL)'!$C$3:$G$131,5,FALSE)+VLOOKUP($L10,#REF!,5,FALSE))</f>
        <v>#REF!</v>
      </c>
      <c r="O10" s="55">
        <f>IF(ISNA(VLOOKUP($L10,'All Individuals Day 1 (ALL)'!$C$3:$K$131,8,FALSE))=TRUE,"",VLOOKUP($L10,'All Individuals Day 1 (ALL)'!$C$3:$K$131,8,FALSE))</f>
        <v>6</v>
      </c>
      <c r="P10" s="55" t="e">
        <f>IF(ISNA(VLOOKUP($L10,#REF!,8,FALSE))=TRUE,"",VLOOKUP($L10,#REF!,8,FALSE))</f>
        <v>#REF!</v>
      </c>
      <c r="Q10" s="57" t="e">
        <f t="shared" si="7"/>
        <v>#REF!</v>
      </c>
    </row>
    <row r="11" spans="1:22" ht="16.5" customHeight="1" x14ac:dyDescent="0.2">
      <c r="A11" s="39" t="e">
        <f>VLOOKUP($B11,#REF!,2,FALSE)</f>
        <v>#N/A</v>
      </c>
      <c r="B11" s="54" t="e">
        <f t="shared" si="0"/>
        <v>#N/A</v>
      </c>
      <c r="C11" s="54" t="e">
        <f t="shared" si="1"/>
        <v>#N/A</v>
      </c>
      <c r="D11" s="54" t="e">
        <f t="shared" si="2"/>
        <v>#N/A</v>
      </c>
      <c r="E11" s="54" t="e">
        <f t="shared" si="3"/>
        <v>#N/A</v>
      </c>
      <c r="F11" s="54" t="e">
        <f t="shared" si="4"/>
        <v>#N/A</v>
      </c>
      <c r="G11" s="54" t="e">
        <f t="shared" si="5"/>
        <v>#N/A</v>
      </c>
      <c r="H11" s="61">
        <f t="shared" si="8"/>
        <v>8</v>
      </c>
      <c r="K11" s="43" t="e">
        <f t="shared" si="6"/>
        <v>#REF!</v>
      </c>
      <c r="L11" s="56">
        <v>8</v>
      </c>
      <c r="M11" s="55" t="e">
        <f>IF(ISNA(VLOOKUP($L11,'All Individuals Day 1 (ALL)'!$C$3:$G$131,4,FALSE)+VLOOKUP($L11,#REF!,4,FALSE))=TRUE,"",VLOOKUP($L11,'All Individuals Day 1 (ALL)'!$C$3:$G$131,4,FALSE)+VLOOKUP($L11,#REF!,4,FALSE))</f>
        <v>#REF!</v>
      </c>
      <c r="N11" s="55" t="e">
        <f>IF(ISNA(VLOOKUP($L11,'All Individuals Day 1 (ALL)'!$C$3:$G$131,5,FALSE)+VLOOKUP($L11,#REF!,5,FALSE))=TRUE,"",VLOOKUP($L11,'All Individuals Day 1 (ALL)'!$C$3:$G$131,5,FALSE)+VLOOKUP($L11,#REF!,5,FALSE))</f>
        <v>#REF!</v>
      </c>
      <c r="O11" s="55">
        <f>IF(ISNA(VLOOKUP($L11,'All Individuals Day 1 (ALL)'!$C$3:$K$131,8,FALSE))=TRUE,"",VLOOKUP($L11,'All Individuals Day 1 (ALL)'!$C$3:$K$131,8,FALSE))</f>
        <v>11</v>
      </c>
      <c r="P11" s="55" t="e">
        <f>IF(ISNA(VLOOKUP($L11,#REF!,8,FALSE))=TRUE,"",VLOOKUP($L11,#REF!,8,FALSE))</f>
        <v>#REF!</v>
      </c>
      <c r="Q11" s="57" t="e">
        <f t="shared" si="7"/>
        <v>#REF!</v>
      </c>
    </row>
    <row r="12" spans="1:22" ht="16.5" customHeight="1" x14ac:dyDescent="0.2">
      <c r="A12" s="39" t="e">
        <f>VLOOKUP($B12,#REF!,2,FALSE)</f>
        <v>#N/A</v>
      </c>
      <c r="B12" s="54" t="e">
        <f t="shared" si="0"/>
        <v>#N/A</v>
      </c>
      <c r="C12" s="54" t="e">
        <f t="shared" si="1"/>
        <v>#N/A</v>
      </c>
      <c r="D12" s="54" t="e">
        <f t="shared" si="2"/>
        <v>#N/A</v>
      </c>
      <c r="E12" s="54" t="e">
        <f t="shared" si="3"/>
        <v>#N/A</v>
      </c>
      <c r="F12" s="54" t="e">
        <f t="shared" si="4"/>
        <v>#N/A</v>
      </c>
      <c r="G12" s="54" t="e">
        <f t="shared" si="5"/>
        <v>#N/A</v>
      </c>
      <c r="H12" s="61">
        <f t="shared" si="8"/>
        <v>9</v>
      </c>
      <c r="K12" s="43" t="e">
        <f t="shared" si="6"/>
        <v>#REF!</v>
      </c>
      <c r="L12" s="56">
        <v>9</v>
      </c>
      <c r="M12" s="55" t="e">
        <f>IF(ISNA(VLOOKUP($L12,'All Individuals Day 1 (ALL)'!$C$3:$G$131,4,FALSE)+VLOOKUP($L12,#REF!,4,FALSE))=TRUE,"",VLOOKUP($L12,'All Individuals Day 1 (ALL)'!$C$3:$G$131,4,FALSE)+VLOOKUP($L12,#REF!,4,FALSE))</f>
        <v>#REF!</v>
      </c>
      <c r="N12" s="55" t="e">
        <f>IF(ISNA(VLOOKUP($L12,'All Individuals Day 1 (ALL)'!$C$3:$G$131,5,FALSE)+VLOOKUP($L12,#REF!,5,FALSE))=TRUE,"",VLOOKUP($L12,'All Individuals Day 1 (ALL)'!$C$3:$G$131,5,FALSE)+VLOOKUP($L12,#REF!,5,FALSE))</f>
        <v>#REF!</v>
      </c>
      <c r="O12" s="55">
        <f>IF(ISNA(VLOOKUP($L12,'All Individuals Day 1 (ALL)'!$C$3:$K$131,8,FALSE))=TRUE,"",VLOOKUP($L12,'All Individuals Day 1 (ALL)'!$C$3:$K$131,8,FALSE))</f>
        <v>10</v>
      </c>
      <c r="P12" s="55" t="e">
        <f>IF(ISNA(VLOOKUP($L12,#REF!,8,FALSE))=TRUE,"",VLOOKUP($L12,#REF!,8,FALSE))</f>
        <v>#REF!</v>
      </c>
      <c r="Q12" s="57" t="e">
        <f t="shared" si="7"/>
        <v>#REF!</v>
      </c>
    </row>
    <row r="13" spans="1:22" s="11" customFormat="1" ht="16.5" customHeight="1" x14ac:dyDescent="0.2">
      <c r="A13" s="39" t="e">
        <f>VLOOKUP($B13,#REF!,2,FALSE)</f>
        <v>#N/A</v>
      </c>
      <c r="B13" s="54" t="e">
        <f t="shared" si="0"/>
        <v>#N/A</v>
      </c>
      <c r="C13" s="54" t="e">
        <f t="shared" si="1"/>
        <v>#N/A</v>
      </c>
      <c r="D13" s="54" t="e">
        <f t="shared" si="2"/>
        <v>#N/A</v>
      </c>
      <c r="E13" s="54" t="e">
        <f t="shared" si="3"/>
        <v>#N/A</v>
      </c>
      <c r="F13" s="54" t="e">
        <f t="shared" si="4"/>
        <v>#N/A</v>
      </c>
      <c r="G13" s="54" t="e">
        <f t="shared" si="5"/>
        <v>#N/A</v>
      </c>
      <c r="H13" s="61">
        <f t="shared" si="8"/>
        <v>10</v>
      </c>
      <c r="K13" s="43" t="e">
        <f t="shared" si="6"/>
        <v>#REF!</v>
      </c>
      <c r="L13" s="56">
        <v>10</v>
      </c>
      <c r="M13" s="55" t="e">
        <f>IF(ISNA(VLOOKUP($L13,'All Individuals Day 1 (ALL)'!$C$3:$G$131,4,FALSE)+VLOOKUP($L13,#REF!,4,FALSE))=TRUE,"",VLOOKUP($L13,'All Individuals Day 1 (ALL)'!$C$3:$G$131,4,FALSE)+VLOOKUP($L13,#REF!,4,FALSE))</f>
        <v>#REF!</v>
      </c>
      <c r="N13" s="55" t="e">
        <f>IF(ISNA(VLOOKUP($L13,'All Individuals Day 1 (ALL)'!$C$3:$G$131,5,FALSE)+VLOOKUP($L13,#REF!,5,FALSE))=TRUE,"",VLOOKUP($L13,'All Individuals Day 1 (ALL)'!$C$3:$G$131,5,FALSE)+VLOOKUP($L13,#REF!,5,FALSE))</f>
        <v>#REF!</v>
      </c>
      <c r="O13" s="55">
        <f>IF(ISNA(VLOOKUP($L13,'All Individuals Day 1 (ALL)'!$C$3:$K$131,8,FALSE))=TRUE,"",VLOOKUP($L13,'All Individuals Day 1 (ALL)'!$C$3:$K$131,8,FALSE))</f>
        <v>4</v>
      </c>
      <c r="P13" s="55" t="e">
        <f>IF(ISNA(VLOOKUP($L13,#REF!,8,FALSE))=TRUE,"",VLOOKUP($L13,#REF!,8,FALSE))</f>
        <v>#REF!</v>
      </c>
      <c r="Q13" s="57" t="e">
        <f t="shared" si="7"/>
        <v>#REF!</v>
      </c>
    </row>
    <row r="14" spans="1:22" s="11" customFormat="1" ht="16.5" customHeight="1" x14ac:dyDescent="0.2">
      <c r="A14" s="39" t="e">
        <f>VLOOKUP($B14,#REF!,2,FALSE)</f>
        <v>#N/A</v>
      </c>
      <c r="B14" s="54" t="e">
        <f t="shared" si="0"/>
        <v>#N/A</v>
      </c>
      <c r="C14" s="54" t="e">
        <f t="shared" si="1"/>
        <v>#N/A</v>
      </c>
      <c r="D14" s="54" t="e">
        <f t="shared" si="2"/>
        <v>#N/A</v>
      </c>
      <c r="E14" s="54" t="e">
        <f t="shared" si="3"/>
        <v>#N/A</v>
      </c>
      <c r="F14" s="54" t="e">
        <f t="shared" si="4"/>
        <v>#N/A</v>
      </c>
      <c r="G14" s="54" t="e">
        <f t="shared" si="5"/>
        <v>#N/A</v>
      </c>
      <c r="H14" s="61">
        <f t="shared" si="8"/>
        <v>11</v>
      </c>
      <c r="K14" s="43" t="e">
        <f t="shared" si="6"/>
        <v>#REF!</v>
      </c>
      <c r="L14" s="56">
        <v>11</v>
      </c>
      <c r="M14" s="55" t="str">
        <f>IF(ISNA(VLOOKUP($L14,'All Individuals Day 1 (ALL)'!$C$3:$G$131,4,FALSE)+VLOOKUP($L14,#REF!,4,FALSE))=TRUE,"",VLOOKUP($L14,'All Individuals Day 1 (ALL)'!$C$3:$G$131,4,FALSE)+VLOOKUP($L14,#REF!,4,FALSE))</f>
        <v/>
      </c>
      <c r="N14" s="55" t="str">
        <f>IF(ISNA(VLOOKUP($L14,'All Individuals Day 1 (ALL)'!$C$3:$G$131,5,FALSE)+VLOOKUP($L14,#REF!,5,FALSE))=TRUE,"",VLOOKUP($L14,'All Individuals Day 1 (ALL)'!$C$3:$G$131,5,FALSE)+VLOOKUP($L14,#REF!,5,FALSE))</f>
        <v/>
      </c>
      <c r="O14" s="55" t="str">
        <f>IF(ISNA(VLOOKUP($L14,'All Individuals Day 1 (ALL)'!$C$3:$K$131,8,FALSE))=TRUE,"",VLOOKUP($L14,'All Individuals Day 1 (ALL)'!$C$3:$K$131,8,FALSE))</f>
        <v/>
      </c>
      <c r="P14" s="55" t="e">
        <f>IF(ISNA(VLOOKUP($L14,#REF!,8,FALSE))=TRUE,"",VLOOKUP($L14,#REF!,8,FALSE))</f>
        <v>#REF!</v>
      </c>
      <c r="Q14" s="57" t="e">
        <f t="shared" si="7"/>
        <v>#REF!</v>
      </c>
    </row>
    <row r="15" spans="1:22" ht="16.5" customHeight="1" x14ac:dyDescent="0.2">
      <c r="A15" s="39" t="e">
        <f>VLOOKUP($B15,#REF!,2,FALSE)</f>
        <v>#N/A</v>
      </c>
      <c r="B15" s="54" t="e">
        <f t="shared" si="0"/>
        <v>#N/A</v>
      </c>
      <c r="C15" s="54" t="e">
        <f t="shared" si="1"/>
        <v>#N/A</v>
      </c>
      <c r="D15" s="54" t="e">
        <f t="shared" si="2"/>
        <v>#N/A</v>
      </c>
      <c r="E15" s="54" t="e">
        <f t="shared" si="3"/>
        <v>#N/A</v>
      </c>
      <c r="F15" s="54" t="e">
        <f t="shared" si="4"/>
        <v>#N/A</v>
      </c>
      <c r="G15" s="54" t="e">
        <f t="shared" si="5"/>
        <v>#N/A</v>
      </c>
      <c r="H15" s="61">
        <f t="shared" si="8"/>
        <v>12</v>
      </c>
      <c r="K15" s="43" t="e">
        <f t="shared" si="6"/>
        <v>#REF!</v>
      </c>
      <c r="L15" s="56">
        <v>12</v>
      </c>
      <c r="M15" s="55" t="e">
        <f>IF(ISNA(VLOOKUP($L15,'All Individuals Day 1 (ALL)'!$C$3:$G$131,4,FALSE)+VLOOKUP($L15,#REF!,4,FALSE))=TRUE,"",VLOOKUP($L15,'All Individuals Day 1 (ALL)'!$C$3:$G$131,4,FALSE)+VLOOKUP($L15,#REF!,4,FALSE))</f>
        <v>#REF!</v>
      </c>
      <c r="N15" s="55" t="e">
        <f>IF(ISNA(VLOOKUP($L15,'All Individuals Day 1 (ALL)'!$C$3:$G$131,5,FALSE)+VLOOKUP($L15,#REF!,5,FALSE))=TRUE,"",VLOOKUP($L15,'All Individuals Day 1 (ALL)'!$C$3:$G$131,5,FALSE)+VLOOKUP($L15,#REF!,5,FALSE))</f>
        <v>#REF!</v>
      </c>
      <c r="O15" s="55">
        <f>IF(ISNA(VLOOKUP($L15,'All Individuals Day 1 (ALL)'!$C$3:$K$131,8,FALSE))=TRUE,"",VLOOKUP($L15,'All Individuals Day 1 (ALL)'!$C$3:$K$131,8,FALSE))</f>
        <v>7</v>
      </c>
      <c r="P15" s="55" t="e">
        <f>IF(ISNA(VLOOKUP($L15,#REF!,8,FALSE))=TRUE,"",VLOOKUP($L15,#REF!,8,FALSE))</f>
        <v>#REF!</v>
      </c>
      <c r="Q15" s="57" t="e">
        <f t="shared" si="7"/>
        <v>#REF!</v>
      </c>
    </row>
    <row r="16" spans="1:22" ht="16.5" customHeight="1" x14ac:dyDescent="0.2">
      <c r="A16" s="39" t="e">
        <f>VLOOKUP($B16,#REF!,2,FALSE)</f>
        <v>#N/A</v>
      </c>
      <c r="B16" s="54" t="e">
        <f t="shared" si="0"/>
        <v>#N/A</v>
      </c>
      <c r="C16" s="54" t="e">
        <f t="shared" si="1"/>
        <v>#N/A</v>
      </c>
      <c r="D16" s="54" t="e">
        <f t="shared" si="2"/>
        <v>#N/A</v>
      </c>
      <c r="E16" s="54" t="e">
        <f t="shared" si="3"/>
        <v>#N/A</v>
      </c>
      <c r="F16" s="54" t="e">
        <f t="shared" si="4"/>
        <v>#N/A</v>
      </c>
      <c r="G16" s="54" t="e">
        <f t="shared" si="5"/>
        <v>#N/A</v>
      </c>
      <c r="H16" s="61">
        <f t="shared" si="8"/>
        <v>13</v>
      </c>
      <c r="K16" s="43" t="e">
        <f t="shared" si="6"/>
        <v>#REF!</v>
      </c>
      <c r="L16" s="56">
        <v>13</v>
      </c>
      <c r="M16" s="55" t="e">
        <f>IF(ISNA(VLOOKUP($L16,'All Individuals Day 1 (ALL)'!$C$3:$G$131,4,FALSE)+VLOOKUP($L16,#REF!,4,FALSE))=TRUE,"",VLOOKUP($L16,'All Individuals Day 1 (ALL)'!$C$3:$G$131,4,FALSE)+VLOOKUP($L16,#REF!,4,FALSE))</f>
        <v>#REF!</v>
      </c>
      <c r="N16" s="55" t="e">
        <f>IF(ISNA(VLOOKUP($L16,'All Individuals Day 1 (ALL)'!$C$3:$G$131,5,FALSE)+VLOOKUP($L16,#REF!,5,FALSE))=TRUE,"",VLOOKUP($L16,'All Individuals Day 1 (ALL)'!$C$3:$G$131,5,FALSE)+VLOOKUP($L16,#REF!,5,FALSE))</f>
        <v>#REF!</v>
      </c>
      <c r="O16" s="55">
        <f>IF(ISNA(VLOOKUP($L16,'All Individuals Day 1 (ALL)'!$C$3:$K$131,8,FALSE))=TRUE,"",VLOOKUP($L16,'All Individuals Day 1 (ALL)'!$C$3:$K$131,8,FALSE))</f>
        <v>1</v>
      </c>
      <c r="P16" s="55" t="e">
        <f>IF(ISNA(VLOOKUP($L16,#REF!,8,FALSE))=TRUE,"",VLOOKUP($L16,#REF!,8,FALSE))</f>
        <v>#REF!</v>
      </c>
      <c r="Q16" s="57" t="e">
        <f t="shared" si="7"/>
        <v>#REF!</v>
      </c>
    </row>
    <row r="17" spans="1:17" ht="16.5" customHeight="1" x14ac:dyDescent="0.2">
      <c r="A17" s="39" t="e">
        <f>VLOOKUP($B17,#REF!,2,FALSE)</f>
        <v>#N/A</v>
      </c>
      <c r="B17" s="54" t="e">
        <f t="shared" si="0"/>
        <v>#N/A</v>
      </c>
      <c r="C17" s="54" t="e">
        <f t="shared" si="1"/>
        <v>#N/A</v>
      </c>
      <c r="D17" s="54" t="e">
        <f t="shared" si="2"/>
        <v>#N/A</v>
      </c>
      <c r="E17" s="54" t="e">
        <f t="shared" si="3"/>
        <v>#N/A</v>
      </c>
      <c r="F17" s="54" t="e">
        <f t="shared" si="4"/>
        <v>#N/A</v>
      </c>
      <c r="G17" s="54" t="e">
        <f t="shared" si="5"/>
        <v>#N/A</v>
      </c>
      <c r="H17" s="61">
        <f t="shared" si="8"/>
        <v>14</v>
      </c>
      <c r="K17" s="43" t="e">
        <f t="shared" si="6"/>
        <v>#REF!</v>
      </c>
      <c r="L17" s="56">
        <v>14</v>
      </c>
      <c r="M17" s="55" t="e">
        <f>IF(ISNA(VLOOKUP($L17,'All Individuals Day 1 (ALL)'!$C$3:$G$131,4,FALSE)+VLOOKUP($L17,#REF!,4,FALSE))=TRUE,"",VLOOKUP($L17,'All Individuals Day 1 (ALL)'!$C$3:$G$131,4,FALSE)+VLOOKUP($L17,#REF!,4,FALSE))</f>
        <v>#REF!</v>
      </c>
      <c r="N17" s="55" t="e">
        <f>IF(ISNA(VLOOKUP($L17,'All Individuals Day 1 (ALL)'!$C$3:$G$131,5,FALSE)+VLOOKUP($L17,#REF!,5,FALSE))=TRUE,"",VLOOKUP($L17,'All Individuals Day 1 (ALL)'!$C$3:$G$131,5,FALSE)+VLOOKUP($L17,#REF!,5,FALSE))</f>
        <v>#REF!</v>
      </c>
      <c r="O17" s="55">
        <f>IF(ISNA(VLOOKUP($L17,'All Individuals Day 1 (ALL)'!$C$3:$K$131,8,FALSE))=TRUE,"",VLOOKUP($L17,'All Individuals Day 1 (ALL)'!$C$3:$K$131,8,FALSE))</f>
        <v>12</v>
      </c>
      <c r="P17" s="55" t="e">
        <f>IF(ISNA(VLOOKUP($L17,#REF!,8,FALSE))=TRUE,"",VLOOKUP($L17,#REF!,8,FALSE))</f>
        <v>#REF!</v>
      </c>
      <c r="Q17" s="57" t="e">
        <f t="shared" si="7"/>
        <v>#REF!</v>
      </c>
    </row>
    <row r="18" spans="1:17" ht="16.5" customHeight="1" x14ac:dyDescent="0.2">
      <c r="A18" s="39" t="e">
        <f>VLOOKUP($B18,#REF!,2,FALSE)</f>
        <v>#N/A</v>
      </c>
      <c r="B18" s="54" t="e">
        <f t="shared" si="0"/>
        <v>#N/A</v>
      </c>
      <c r="C18" s="54" t="e">
        <f t="shared" si="1"/>
        <v>#N/A</v>
      </c>
      <c r="D18" s="54" t="e">
        <f t="shared" si="2"/>
        <v>#N/A</v>
      </c>
      <c r="E18" s="54" t="e">
        <f t="shared" si="3"/>
        <v>#N/A</v>
      </c>
      <c r="F18" s="54" t="e">
        <f t="shared" si="4"/>
        <v>#N/A</v>
      </c>
      <c r="G18" s="54" t="e">
        <f t="shared" si="5"/>
        <v>#N/A</v>
      </c>
      <c r="H18" s="61">
        <f t="shared" si="8"/>
        <v>15</v>
      </c>
      <c r="K18" s="43" t="e">
        <f t="shared" si="6"/>
        <v>#REF!</v>
      </c>
      <c r="L18" s="56">
        <v>15</v>
      </c>
      <c r="M18" s="55" t="e">
        <f>IF(ISNA(VLOOKUP($L18,'All Individuals Day 1 (ALL)'!$C$3:$G$131,4,FALSE)+VLOOKUP($L18,#REF!,4,FALSE))=TRUE,"",VLOOKUP($L18,'All Individuals Day 1 (ALL)'!$C$3:$G$131,4,FALSE)+VLOOKUP($L18,#REF!,4,FALSE))</f>
        <v>#REF!</v>
      </c>
      <c r="N18" s="55" t="e">
        <f>IF(ISNA(VLOOKUP($L18,'All Individuals Day 1 (ALL)'!$C$3:$G$131,5,FALSE)+VLOOKUP($L18,#REF!,5,FALSE))=TRUE,"",VLOOKUP($L18,'All Individuals Day 1 (ALL)'!$C$3:$G$131,5,FALSE)+VLOOKUP($L18,#REF!,5,FALSE))</f>
        <v>#REF!</v>
      </c>
      <c r="O18" s="55">
        <f>IF(ISNA(VLOOKUP($L18,'All Individuals Day 1 (ALL)'!$C$3:$K$131,8,FALSE))=TRUE,"",VLOOKUP($L18,'All Individuals Day 1 (ALL)'!$C$3:$K$131,8,FALSE))</f>
        <v>7</v>
      </c>
      <c r="P18" s="55" t="e">
        <f>IF(ISNA(VLOOKUP($L18,#REF!,8,FALSE))=TRUE,"",VLOOKUP($L18,#REF!,8,FALSE))</f>
        <v>#REF!</v>
      </c>
      <c r="Q18" s="57" t="e">
        <f t="shared" si="7"/>
        <v>#REF!</v>
      </c>
    </row>
    <row r="19" spans="1:17" ht="16.5" customHeight="1" x14ac:dyDescent="0.2">
      <c r="A19" s="39" t="e">
        <f>VLOOKUP($B19,#REF!,2,FALSE)</f>
        <v>#N/A</v>
      </c>
      <c r="B19" s="54" t="e">
        <f t="shared" si="0"/>
        <v>#N/A</v>
      </c>
      <c r="C19" s="54" t="e">
        <f t="shared" si="1"/>
        <v>#N/A</v>
      </c>
      <c r="D19" s="54" t="e">
        <f t="shared" si="2"/>
        <v>#N/A</v>
      </c>
      <c r="E19" s="54" t="e">
        <f t="shared" si="3"/>
        <v>#N/A</v>
      </c>
      <c r="F19" s="54" t="e">
        <f t="shared" si="4"/>
        <v>#N/A</v>
      </c>
      <c r="G19" s="54" t="e">
        <f t="shared" si="5"/>
        <v>#N/A</v>
      </c>
      <c r="H19" s="61">
        <f t="shared" si="8"/>
        <v>16</v>
      </c>
      <c r="K19" s="43" t="e">
        <f t="shared" si="6"/>
        <v>#REF!</v>
      </c>
      <c r="L19" s="56">
        <v>16</v>
      </c>
      <c r="M19" s="55" t="e">
        <f>IF(ISNA(VLOOKUP($L19,'All Individuals Day 1 (ALL)'!$C$3:$G$131,4,FALSE)+VLOOKUP($L19,#REF!,4,FALSE))=TRUE,"",VLOOKUP($L19,'All Individuals Day 1 (ALL)'!$C$3:$G$131,4,FALSE)+VLOOKUP($L19,#REF!,4,FALSE))</f>
        <v>#REF!</v>
      </c>
      <c r="N19" s="55" t="e">
        <f>IF(ISNA(VLOOKUP($L19,'All Individuals Day 1 (ALL)'!$C$3:$G$131,5,FALSE)+VLOOKUP($L19,#REF!,5,FALSE))=TRUE,"",VLOOKUP($L19,'All Individuals Day 1 (ALL)'!$C$3:$G$131,5,FALSE)+VLOOKUP($L19,#REF!,5,FALSE))</f>
        <v>#REF!</v>
      </c>
      <c r="O19" s="55">
        <f>IF(ISNA(VLOOKUP($L19,'All Individuals Day 1 (ALL)'!$C$3:$K$131,8,FALSE))=TRUE,"",VLOOKUP($L19,'All Individuals Day 1 (ALL)'!$C$3:$K$131,8,FALSE))</f>
        <v>5</v>
      </c>
      <c r="P19" s="55" t="e">
        <f>IF(ISNA(VLOOKUP($L19,#REF!,8,FALSE))=TRUE,"",VLOOKUP($L19,#REF!,8,FALSE))</f>
        <v>#REF!</v>
      </c>
      <c r="Q19" s="57" t="e">
        <f t="shared" si="7"/>
        <v>#REF!</v>
      </c>
    </row>
    <row r="20" spans="1:17" ht="16.5" customHeight="1" x14ac:dyDescent="0.2">
      <c r="A20" s="39" t="e">
        <f>VLOOKUP($B20,#REF!,2,FALSE)</f>
        <v>#N/A</v>
      </c>
      <c r="B20" s="54" t="e">
        <f t="shared" si="0"/>
        <v>#N/A</v>
      </c>
      <c r="C20" s="54" t="e">
        <f t="shared" si="1"/>
        <v>#N/A</v>
      </c>
      <c r="D20" s="54" t="e">
        <f t="shared" si="2"/>
        <v>#N/A</v>
      </c>
      <c r="E20" s="54" t="e">
        <f t="shared" si="3"/>
        <v>#N/A</v>
      </c>
      <c r="F20" s="54" t="e">
        <f t="shared" si="4"/>
        <v>#N/A</v>
      </c>
      <c r="G20" s="54" t="e">
        <f t="shared" si="5"/>
        <v>#N/A</v>
      </c>
      <c r="H20" s="61">
        <f t="shared" si="8"/>
        <v>17</v>
      </c>
      <c r="K20" s="43" t="e">
        <f t="shared" si="6"/>
        <v>#REF!</v>
      </c>
      <c r="L20" s="56">
        <v>17</v>
      </c>
      <c r="M20" s="55" t="str">
        <f>IF(ISNA(VLOOKUP($L20,'All Individuals Day 1 (ALL)'!$C$3:$G$131,4,FALSE)+VLOOKUP($L20,#REF!,4,FALSE))=TRUE,"",VLOOKUP($L20,'All Individuals Day 1 (ALL)'!$C$3:$G$131,4,FALSE)+VLOOKUP($L20,#REF!,4,FALSE))</f>
        <v/>
      </c>
      <c r="N20" s="55" t="str">
        <f>IF(ISNA(VLOOKUP($L20,'All Individuals Day 1 (ALL)'!$C$3:$G$131,5,FALSE)+VLOOKUP($L20,#REF!,5,FALSE))=TRUE,"",VLOOKUP($L20,'All Individuals Day 1 (ALL)'!$C$3:$G$131,5,FALSE)+VLOOKUP($L20,#REF!,5,FALSE))</f>
        <v/>
      </c>
      <c r="O20" s="55" t="str">
        <f>IF(ISNA(VLOOKUP($L20,'All Individuals Day 1 (ALL)'!$C$3:$K$131,8,FALSE))=TRUE,"",VLOOKUP($L20,'All Individuals Day 1 (ALL)'!$C$3:$K$131,8,FALSE))</f>
        <v/>
      </c>
      <c r="P20" s="55" t="e">
        <f>IF(ISNA(VLOOKUP($L20,#REF!,8,FALSE))=TRUE,"",VLOOKUP($L20,#REF!,8,FALSE))</f>
        <v>#REF!</v>
      </c>
      <c r="Q20" s="57" t="e">
        <f t="shared" si="7"/>
        <v>#REF!</v>
      </c>
    </row>
    <row r="21" spans="1:17" ht="16.5" customHeight="1" x14ac:dyDescent="0.2">
      <c r="A21" s="39" t="e">
        <f>VLOOKUP($B21,#REF!,2,FALSE)</f>
        <v>#N/A</v>
      </c>
      <c r="B21" s="54" t="e">
        <f t="shared" si="0"/>
        <v>#N/A</v>
      </c>
      <c r="C21" s="54" t="e">
        <f t="shared" si="1"/>
        <v>#N/A</v>
      </c>
      <c r="D21" s="54" t="e">
        <f t="shared" si="2"/>
        <v>#N/A</v>
      </c>
      <c r="E21" s="54" t="e">
        <f t="shared" si="3"/>
        <v>#N/A</v>
      </c>
      <c r="F21" s="54" t="e">
        <f t="shared" si="4"/>
        <v>#N/A</v>
      </c>
      <c r="G21" s="54" t="e">
        <f t="shared" si="5"/>
        <v>#N/A</v>
      </c>
      <c r="H21" s="61">
        <f t="shared" si="8"/>
        <v>18</v>
      </c>
      <c r="K21" s="43" t="e">
        <f t="shared" si="6"/>
        <v>#REF!</v>
      </c>
      <c r="L21" s="56">
        <v>18</v>
      </c>
      <c r="M21" s="55" t="e">
        <f>IF(ISNA(VLOOKUP($L21,'All Individuals Day 1 (ALL)'!$C$3:$G$131,4,FALSE)+VLOOKUP($L21,#REF!,4,FALSE))=TRUE,"",VLOOKUP($L21,'All Individuals Day 1 (ALL)'!$C$3:$G$131,4,FALSE)+VLOOKUP($L21,#REF!,4,FALSE))</f>
        <v>#REF!</v>
      </c>
      <c r="N21" s="55" t="e">
        <f>IF(ISNA(VLOOKUP($L21,'All Individuals Day 1 (ALL)'!$C$3:$G$131,5,FALSE)+VLOOKUP($L21,#REF!,5,FALSE))=TRUE,"",VLOOKUP($L21,'All Individuals Day 1 (ALL)'!$C$3:$G$131,5,FALSE)+VLOOKUP($L21,#REF!,5,FALSE))</f>
        <v>#REF!</v>
      </c>
      <c r="O21" s="55">
        <f>IF(ISNA(VLOOKUP($L21,'All Individuals Day 1 (ALL)'!$C$3:$K$131,8,FALSE))=TRUE,"",VLOOKUP($L21,'All Individuals Day 1 (ALL)'!$C$3:$K$131,8,FALSE))</f>
        <v>13</v>
      </c>
      <c r="P21" s="55" t="e">
        <f>IF(ISNA(VLOOKUP($L21,#REF!,8,FALSE))=TRUE,"",VLOOKUP($L21,#REF!,8,FALSE))</f>
        <v>#REF!</v>
      </c>
      <c r="Q21" s="57" t="e">
        <f t="shared" si="7"/>
        <v>#REF!</v>
      </c>
    </row>
    <row r="22" spans="1:17" s="11" customFormat="1" ht="16.5" customHeight="1" x14ac:dyDescent="0.2">
      <c r="A22" s="39" t="e">
        <f>VLOOKUP($B22,#REF!,2,FALSE)</f>
        <v>#N/A</v>
      </c>
      <c r="B22" s="54" t="e">
        <f t="shared" si="0"/>
        <v>#N/A</v>
      </c>
      <c r="C22" s="54" t="e">
        <f t="shared" si="1"/>
        <v>#N/A</v>
      </c>
      <c r="D22" s="54" t="e">
        <f t="shared" si="2"/>
        <v>#N/A</v>
      </c>
      <c r="E22" s="54" t="e">
        <f t="shared" si="3"/>
        <v>#N/A</v>
      </c>
      <c r="F22" s="54" t="e">
        <f t="shared" si="4"/>
        <v>#N/A</v>
      </c>
      <c r="G22" s="54" t="e">
        <f t="shared" si="5"/>
        <v>#N/A</v>
      </c>
      <c r="H22" s="61">
        <f t="shared" si="8"/>
        <v>19</v>
      </c>
      <c r="K22" s="43" t="e">
        <f t="shared" si="6"/>
        <v>#REF!</v>
      </c>
      <c r="L22" s="56">
        <v>19</v>
      </c>
      <c r="M22" s="55" t="e">
        <f>IF(ISNA(VLOOKUP($L22,'All Individuals Day 1 (ALL)'!$C$3:$G$131,4,FALSE)+VLOOKUP($L22,#REF!,4,FALSE))=TRUE,"",VLOOKUP($L22,'All Individuals Day 1 (ALL)'!$C$3:$G$131,4,FALSE)+VLOOKUP($L22,#REF!,4,FALSE))</f>
        <v>#REF!</v>
      </c>
      <c r="N22" s="55" t="e">
        <f>IF(ISNA(VLOOKUP($L22,'All Individuals Day 1 (ALL)'!$C$3:$G$131,5,FALSE)+VLOOKUP($L22,#REF!,5,FALSE))=TRUE,"",VLOOKUP($L22,'All Individuals Day 1 (ALL)'!$C$3:$G$131,5,FALSE)+VLOOKUP($L22,#REF!,5,FALSE))</f>
        <v>#REF!</v>
      </c>
      <c r="O22" s="55">
        <f>IF(ISNA(VLOOKUP($L22,'All Individuals Day 1 (ALL)'!$C$3:$K$131,8,FALSE))=TRUE,"",VLOOKUP($L22,'All Individuals Day 1 (ALL)'!$C$3:$K$131,8,FALSE))</f>
        <v>6</v>
      </c>
      <c r="P22" s="55" t="e">
        <f>IF(ISNA(VLOOKUP($L22,#REF!,8,FALSE))=TRUE,"",VLOOKUP($L22,#REF!,8,FALSE))</f>
        <v>#REF!</v>
      </c>
      <c r="Q22" s="57" t="e">
        <f t="shared" si="7"/>
        <v>#REF!</v>
      </c>
    </row>
    <row r="23" spans="1:17" ht="16.5" customHeight="1" x14ac:dyDescent="0.2">
      <c r="A23" s="39" t="e">
        <f>VLOOKUP($B23,#REF!,2,FALSE)</f>
        <v>#N/A</v>
      </c>
      <c r="B23" s="54" t="e">
        <f t="shared" si="0"/>
        <v>#N/A</v>
      </c>
      <c r="C23" s="54" t="e">
        <f t="shared" si="1"/>
        <v>#N/A</v>
      </c>
      <c r="D23" s="54" t="e">
        <f t="shared" si="2"/>
        <v>#N/A</v>
      </c>
      <c r="E23" s="54" t="e">
        <f t="shared" si="3"/>
        <v>#N/A</v>
      </c>
      <c r="F23" s="54" t="e">
        <f t="shared" si="4"/>
        <v>#N/A</v>
      </c>
      <c r="G23" s="54" t="e">
        <f t="shared" si="5"/>
        <v>#N/A</v>
      </c>
      <c r="H23" s="61">
        <f t="shared" si="8"/>
        <v>20</v>
      </c>
      <c r="K23" s="43" t="e">
        <f t="shared" si="6"/>
        <v>#REF!</v>
      </c>
      <c r="L23" s="56">
        <v>20</v>
      </c>
      <c r="M23" s="55" t="str">
        <f>IF(ISNA(VLOOKUP($L23,'All Individuals Day 1 (ALL)'!$C$3:$G$131,4,FALSE)+VLOOKUP($L23,#REF!,4,FALSE))=TRUE,"",VLOOKUP($L23,'All Individuals Day 1 (ALL)'!$C$3:$G$131,4,FALSE)+VLOOKUP($L23,#REF!,4,FALSE))</f>
        <v/>
      </c>
      <c r="N23" s="55" t="str">
        <f>IF(ISNA(VLOOKUP($L23,'All Individuals Day 1 (ALL)'!$C$3:$G$131,5,FALSE)+VLOOKUP($L23,#REF!,5,FALSE))=TRUE,"",VLOOKUP($L23,'All Individuals Day 1 (ALL)'!$C$3:$G$131,5,FALSE)+VLOOKUP($L23,#REF!,5,FALSE))</f>
        <v/>
      </c>
      <c r="O23" s="55" t="str">
        <f>IF(ISNA(VLOOKUP($L23,'All Individuals Day 1 (ALL)'!$C$3:$K$131,8,FALSE))=TRUE,"",VLOOKUP($L23,'All Individuals Day 1 (ALL)'!$C$3:$K$131,8,FALSE))</f>
        <v/>
      </c>
      <c r="P23" s="55" t="e">
        <f>IF(ISNA(VLOOKUP($L23,#REF!,8,FALSE))=TRUE,"",VLOOKUP($L23,#REF!,8,FALSE))</f>
        <v>#REF!</v>
      </c>
      <c r="Q23" s="57" t="e">
        <f t="shared" si="7"/>
        <v>#REF!</v>
      </c>
    </row>
    <row r="24" spans="1:17" ht="16.5" customHeight="1" x14ac:dyDescent="0.2">
      <c r="A24" s="39" t="e">
        <f>VLOOKUP($B24,#REF!,2,FALSE)</f>
        <v>#N/A</v>
      </c>
      <c r="B24" s="54" t="e">
        <f t="shared" si="0"/>
        <v>#N/A</v>
      </c>
      <c r="C24" s="54" t="e">
        <f t="shared" si="1"/>
        <v>#N/A</v>
      </c>
      <c r="D24" s="54" t="e">
        <f t="shared" si="2"/>
        <v>#N/A</v>
      </c>
      <c r="E24" s="54" t="e">
        <f t="shared" si="3"/>
        <v>#N/A</v>
      </c>
      <c r="F24" s="54" t="e">
        <f t="shared" si="4"/>
        <v>#N/A</v>
      </c>
      <c r="G24" s="54" t="e">
        <f t="shared" si="5"/>
        <v>#N/A</v>
      </c>
      <c r="H24" s="61">
        <f t="shared" si="8"/>
        <v>21</v>
      </c>
      <c r="K24" s="43" t="e">
        <f t="shared" si="6"/>
        <v>#REF!</v>
      </c>
      <c r="L24" s="56">
        <v>21</v>
      </c>
      <c r="M24" s="55" t="e">
        <f>IF(ISNA(VLOOKUP($L24,'All Individuals Day 1 (ALL)'!$C$3:$G$131,4,FALSE)+VLOOKUP($L24,#REF!,4,FALSE))=TRUE,"",VLOOKUP($L24,'All Individuals Day 1 (ALL)'!$C$3:$G$131,4,FALSE)+VLOOKUP($L24,#REF!,4,FALSE))</f>
        <v>#REF!</v>
      </c>
      <c r="N24" s="55" t="e">
        <f>IF(ISNA(VLOOKUP($L24,'All Individuals Day 1 (ALL)'!$C$3:$G$131,5,FALSE)+VLOOKUP($L24,#REF!,5,FALSE))=TRUE,"",VLOOKUP($L24,'All Individuals Day 1 (ALL)'!$C$3:$G$131,5,FALSE)+VLOOKUP($L24,#REF!,5,FALSE))</f>
        <v>#REF!</v>
      </c>
      <c r="O24" s="55">
        <f>IF(ISNA(VLOOKUP($L24,'All Individuals Day 1 (ALL)'!$C$3:$K$131,8,FALSE))=TRUE,"",VLOOKUP($L24,'All Individuals Day 1 (ALL)'!$C$3:$K$131,8,FALSE))</f>
        <v>10</v>
      </c>
      <c r="P24" s="55" t="e">
        <f>IF(ISNA(VLOOKUP($L24,#REF!,8,FALSE))=TRUE,"",VLOOKUP($L24,#REF!,8,FALSE))</f>
        <v>#REF!</v>
      </c>
      <c r="Q24" s="57" t="e">
        <f t="shared" si="7"/>
        <v>#REF!</v>
      </c>
    </row>
    <row r="25" spans="1:17" ht="16.5" customHeight="1" x14ac:dyDescent="0.2">
      <c r="A25" s="39" t="e">
        <f>VLOOKUP($B25,#REF!,2,FALSE)</f>
        <v>#N/A</v>
      </c>
      <c r="B25" s="54" t="e">
        <f t="shared" si="0"/>
        <v>#N/A</v>
      </c>
      <c r="C25" s="54" t="e">
        <f t="shared" si="1"/>
        <v>#N/A</v>
      </c>
      <c r="D25" s="54" t="e">
        <f t="shared" si="2"/>
        <v>#N/A</v>
      </c>
      <c r="E25" s="54" t="e">
        <f t="shared" si="3"/>
        <v>#N/A</v>
      </c>
      <c r="F25" s="54" t="e">
        <f t="shared" si="4"/>
        <v>#N/A</v>
      </c>
      <c r="G25" s="54" t="e">
        <f t="shared" si="5"/>
        <v>#N/A</v>
      </c>
      <c r="H25" s="61">
        <f t="shared" si="8"/>
        <v>22</v>
      </c>
      <c r="K25" s="43" t="e">
        <f t="shared" si="6"/>
        <v>#REF!</v>
      </c>
      <c r="L25" s="56">
        <v>22</v>
      </c>
      <c r="M25" s="55" t="e">
        <f>IF(ISNA(VLOOKUP($L25,'All Individuals Day 1 (ALL)'!$C$3:$G$131,4,FALSE)+VLOOKUP($L25,#REF!,4,FALSE))=TRUE,"",VLOOKUP($L25,'All Individuals Day 1 (ALL)'!$C$3:$G$131,4,FALSE)+VLOOKUP($L25,#REF!,4,FALSE))</f>
        <v>#REF!</v>
      </c>
      <c r="N25" s="55" t="e">
        <f>IF(ISNA(VLOOKUP($L25,'All Individuals Day 1 (ALL)'!$C$3:$G$131,5,FALSE)+VLOOKUP($L25,#REF!,5,FALSE))=TRUE,"",VLOOKUP($L25,'All Individuals Day 1 (ALL)'!$C$3:$G$131,5,FALSE)+VLOOKUP($L25,#REF!,5,FALSE))</f>
        <v>#REF!</v>
      </c>
      <c r="O25" s="55">
        <f>IF(ISNA(VLOOKUP($L25,'All Individuals Day 1 (ALL)'!$C$3:$K$131,8,FALSE))=TRUE,"",VLOOKUP($L25,'All Individuals Day 1 (ALL)'!$C$3:$K$131,8,FALSE))</f>
        <v>3</v>
      </c>
      <c r="P25" s="55" t="e">
        <f>IF(ISNA(VLOOKUP($L25,#REF!,8,FALSE))=TRUE,"",VLOOKUP($L25,#REF!,8,FALSE))</f>
        <v>#REF!</v>
      </c>
      <c r="Q25" s="57" t="e">
        <f t="shared" si="7"/>
        <v>#REF!</v>
      </c>
    </row>
    <row r="26" spans="1:17" ht="16.5" customHeight="1" x14ac:dyDescent="0.2">
      <c r="A26" s="39" t="e">
        <f>VLOOKUP($B26,#REF!,2,FALSE)</f>
        <v>#N/A</v>
      </c>
      <c r="B26" s="54" t="e">
        <f t="shared" si="0"/>
        <v>#N/A</v>
      </c>
      <c r="C26" s="54" t="e">
        <f t="shared" si="1"/>
        <v>#N/A</v>
      </c>
      <c r="D26" s="54" t="e">
        <f t="shared" si="2"/>
        <v>#N/A</v>
      </c>
      <c r="E26" s="54" t="e">
        <f t="shared" si="3"/>
        <v>#N/A</v>
      </c>
      <c r="F26" s="54" t="e">
        <f t="shared" si="4"/>
        <v>#N/A</v>
      </c>
      <c r="G26" s="54" t="e">
        <f t="shared" si="5"/>
        <v>#N/A</v>
      </c>
      <c r="H26" s="61">
        <f t="shared" si="8"/>
        <v>23</v>
      </c>
      <c r="K26" s="43" t="e">
        <f t="shared" si="6"/>
        <v>#REF!</v>
      </c>
      <c r="L26" s="56">
        <v>23</v>
      </c>
      <c r="M26" s="55" t="e">
        <f>IF(ISNA(VLOOKUP($L26,'All Individuals Day 1 (ALL)'!$C$3:$G$131,4,FALSE)+VLOOKUP($L26,#REF!,4,FALSE))=TRUE,"",VLOOKUP($L26,'All Individuals Day 1 (ALL)'!$C$3:$G$131,4,FALSE)+VLOOKUP($L26,#REF!,4,FALSE))</f>
        <v>#REF!</v>
      </c>
      <c r="N26" s="55" t="e">
        <f>IF(ISNA(VLOOKUP($L26,'All Individuals Day 1 (ALL)'!$C$3:$G$131,5,FALSE)+VLOOKUP($L26,#REF!,5,FALSE))=TRUE,"",VLOOKUP($L26,'All Individuals Day 1 (ALL)'!$C$3:$G$131,5,FALSE)+VLOOKUP($L26,#REF!,5,FALSE))</f>
        <v>#REF!</v>
      </c>
      <c r="O26" s="55">
        <f>IF(ISNA(VLOOKUP($L26,'All Individuals Day 1 (ALL)'!$C$3:$K$131,8,FALSE))=TRUE,"",VLOOKUP($L26,'All Individuals Day 1 (ALL)'!$C$3:$K$131,8,FALSE))</f>
        <v>8</v>
      </c>
      <c r="P26" s="55" t="e">
        <f>IF(ISNA(VLOOKUP($L26,#REF!,8,FALSE))=TRUE,"",VLOOKUP($L26,#REF!,8,FALSE))</f>
        <v>#REF!</v>
      </c>
      <c r="Q26" s="57" t="e">
        <f t="shared" si="7"/>
        <v>#REF!</v>
      </c>
    </row>
    <row r="27" spans="1:17" s="11" customFormat="1" ht="16.5" customHeight="1" x14ac:dyDescent="0.2">
      <c r="A27" s="39" t="e">
        <f>VLOOKUP($B27,#REF!,2,FALSE)</f>
        <v>#N/A</v>
      </c>
      <c r="B27" s="54" t="e">
        <f t="shared" si="0"/>
        <v>#N/A</v>
      </c>
      <c r="C27" s="54" t="e">
        <f t="shared" si="1"/>
        <v>#N/A</v>
      </c>
      <c r="D27" s="54" t="e">
        <f t="shared" si="2"/>
        <v>#N/A</v>
      </c>
      <c r="E27" s="54" t="e">
        <f t="shared" si="3"/>
        <v>#N/A</v>
      </c>
      <c r="F27" s="54" t="e">
        <f t="shared" si="4"/>
        <v>#N/A</v>
      </c>
      <c r="G27" s="54" t="e">
        <f t="shared" si="5"/>
        <v>#N/A</v>
      </c>
      <c r="H27" s="61">
        <f t="shared" si="8"/>
        <v>24</v>
      </c>
      <c r="K27" s="43" t="e">
        <f t="shared" si="6"/>
        <v>#REF!</v>
      </c>
      <c r="L27" s="56">
        <v>24</v>
      </c>
      <c r="M27" s="55" t="e">
        <f>IF(ISNA(VLOOKUP($L27,'All Individuals Day 1 (ALL)'!$C$3:$G$131,4,FALSE)+VLOOKUP($L27,#REF!,4,FALSE))=TRUE,"",VLOOKUP($L27,'All Individuals Day 1 (ALL)'!$C$3:$G$131,4,FALSE)+VLOOKUP($L27,#REF!,4,FALSE))</f>
        <v>#REF!</v>
      </c>
      <c r="N27" s="55" t="e">
        <f>IF(ISNA(VLOOKUP($L27,'All Individuals Day 1 (ALL)'!$C$3:$G$131,5,FALSE)+VLOOKUP($L27,#REF!,5,FALSE))=TRUE,"",VLOOKUP($L27,'All Individuals Day 1 (ALL)'!$C$3:$G$131,5,FALSE)+VLOOKUP($L27,#REF!,5,FALSE))</f>
        <v>#REF!</v>
      </c>
      <c r="O27" s="55">
        <f>IF(ISNA(VLOOKUP($L27,'All Individuals Day 1 (ALL)'!$C$3:$K$131,8,FALSE))=TRUE,"",VLOOKUP($L27,'All Individuals Day 1 (ALL)'!$C$3:$K$131,8,FALSE))</f>
        <v>10</v>
      </c>
      <c r="P27" s="55" t="e">
        <f>IF(ISNA(VLOOKUP($L27,#REF!,8,FALSE))=TRUE,"",VLOOKUP($L27,#REF!,8,FALSE))</f>
        <v>#REF!</v>
      </c>
      <c r="Q27" s="57" t="e">
        <f t="shared" si="7"/>
        <v>#REF!</v>
      </c>
    </row>
    <row r="28" spans="1:17" s="11" customFormat="1" ht="16.5" customHeight="1" x14ac:dyDescent="0.2">
      <c r="A28" s="39" t="e">
        <f>VLOOKUP($B28,#REF!,2,FALSE)</f>
        <v>#N/A</v>
      </c>
      <c r="B28" s="54" t="e">
        <f t="shared" si="0"/>
        <v>#N/A</v>
      </c>
      <c r="C28" s="54" t="e">
        <f t="shared" si="1"/>
        <v>#N/A</v>
      </c>
      <c r="D28" s="54" t="e">
        <f t="shared" si="2"/>
        <v>#N/A</v>
      </c>
      <c r="E28" s="54" t="e">
        <f t="shared" si="3"/>
        <v>#N/A</v>
      </c>
      <c r="F28" s="54" t="e">
        <f t="shared" si="4"/>
        <v>#N/A</v>
      </c>
      <c r="G28" s="54" t="e">
        <f t="shared" si="5"/>
        <v>#N/A</v>
      </c>
      <c r="H28" s="61">
        <f t="shared" si="8"/>
        <v>25</v>
      </c>
      <c r="K28" s="43" t="e">
        <f t="shared" si="6"/>
        <v>#REF!</v>
      </c>
      <c r="L28" s="56">
        <v>25</v>
      </c>
      <c r="M28" s="55" t="e">
        <f>IF(ISNA(VLOOKUP($L28,'All Individuals Day 1 (ALL)'!$C$3:$G$131,4,FALSE)+VLOOKUP($L28,#REF!,4,FALSE))=TRUE,"",VLOOKUP($L28,'All Individuals Day 1 (ALL)'!$C$3:$G$131,4,FALSE)+VLOOKUP($L28,#REF!,4,FALSE))</f>
        <v>#REF!</v>
      </c>
      <c r="N28" s="55" t="e">
        <f>IF(ISNA(VLOOKUP($L28,'All Individuals Day 1 (ALL)'!$C$3:$G$131,5,FALSE)+VLOOKUP($L28,#REF!,5,FALSE))=TRUE,"",VLOOKUP($L28,'All Individuals Day 1 (ALL)'!$C$3:$G$131,5,FALSE)+VLOOKUP($L28,#REF!,5,FALSE))</f>
        <v>#REF!</v>
      </c>
      <c r="O28" s="55">
        <f>IF(ISNA(VLOOKUP($L28,'All Individuals Day 1 (ALL)'!$C$3:$K$131,8,FALSE))=TRUE,"",VLOOKUP($L28,'All Individuals Day 1 (ALL)'!$C$3:$K$131,8,FALSE))</f>
        <v>6</v>
      </c>
      <c r="P28" s="55" t="e">
        <f>IF(ISNA(VLOOKUP($L28,#REF!,8,FALSE))=TRUE,"",VLOOKUP($L28,#REF!,8,FALSE))</f>
        <v>#REF!</v>
      </c>
      <c r="Q28" s="57" t="e">
        <f t="shared" si="7"/>
        <v>#REF!</v>
      </c>
    </row>
    <row r="29" spans="1:17" ht="16.5" customHeight="1" x14ac:dyDescent="0.2">
      <c r="A29" s="39" t="e">
        <f>VLOOKUP($B29,#REF!,2,FALSE)</f>
        <v>#N/A</v>
      </c>
      <c r="B29" s="54" t="e">
        <f t="shared" si="0"/>
        <v>#N/A</v>
      </c>
      <c r="C29" s="54" t="e">
        <f t="shared" si="1"/>
        <v>#N/A</v>
      </c>
      <c r="D29" s="54" t="e">
        <f t="shared" si="2"/>
        <v>#N/A</v>
      </c>
      <c r="E29" s="54" t="e">
        <f t="shared" si="3"/>
        <v>#N/A</v>
      </c>
      <c r="F29" s="54" t="e">
        <f t="shared" si="4"/>
        <v>#N/A</v>
      </c>
      <c r="G29" s="54" t="e">
        <f t="shared" si="5"/>
        <v>#N/A</v>
      </c>
      <c r="H29" s="61">
        <f t="shared" si="8"/>
        <v>26</v>
      </c>
      <c r="K29" s="43" t="e">
        <f t="shared" si="6"/>
        <v>#REF!</v>
      </c>
      <c r="L29" s="56">
        <v>26</v>
      </c>
      <c r="M29" s="55" t="e">
        <f>IF(ISNA(VLOOKUP($L29,'All Individuals Day 1 (ALL)'!$C$3:$G$131,4,FALSE)+VLOOKUP($L29,#REF!,4,FALSE))=TRUE,"",VLOOKUP($L29,'All Individuals Day 1 (ALL)'!$C$3:$G$131,4,FALSE)+VLOOKUP($L29,#REF!,4,FALSE))</f>
        <v>#REF!</v>
      </c>
      <c r="N29" s="55" t="e">
        <f>IF(ISNA(VLOOKUP($L29,'All Individuals Day 1 (ALL)'!$C$3:$G$131,5,FALSE)+VLOOKUP($L29,#REF!,5,FALSE))=TRUE,"",VLOOKUP($L29,'All Individuals Day 1 (ALL)'!$C$3:$G$131,5,FALSE)+VLOOKUP($L29,#REF!,5,FALSE))</f>
        <v>#REF!</v>
      </c>
      <c r="O29" s="55">
        <f>IF(ISNA(VLOOKUP($L29,'All Individuals Day 1 (ALL)'!$C$3:$K$131,8,FALSE))=TRUE,"",VLOOKUP($L29,'All Individuals Day 1 (ALL)'!$C$3:$K$131,8,FALSE))</f>
        <v>10</v>
      </c>
      <c r="P29" s="55" t="e">
        <f>IF(ISNA(VLOOKUP($L29,#REF!,8,FALSE))=TRUE,"",VLOOKUP($L29,#REF!,8,FALSE))</f>
        <v>#REF!</v>
      </c>
      <c r="Q29" s="57" t="e">
        <f t="shared" si="7"/>
        <v>#REF!</v>
      </c>
    </row>
    <row r="30" spans="1:17" ht="16.5" customHeight="1" x14ac:dyDescent="0.2">
      <c r="A30" s="39" t="e">
        <f>VLOOKUP($B30,#REF!,2,FALSE)</f>
        <v>#N/A</v>
      </c>
      <c r="B30" s="54" t="e">
        <f t="shared" si="0"/>
        <v>#N/A</v>
      </c>
      <c r="C30" s="54" t="e">
        <f t="shared" si="1"/>
        <v>#N/A</v>
      </c>
      <c r="D30" s="54" t="e">
        <f t="shared" si="2"/>
        <v>#N/A</v>
      </c>
      <c r="E30" s="54" t="e">
        <f t="shared" si="3"/>
        <v>#N/A</v>
      </c>
      <c r="F30" s="54" t="e">
        <f t="shared" si="4"/>
        <v>#N/A</v>
      </c>
      <c r="G30" s="54" t="e">
        <f t="shared" si="5"/>
        <v>#N/A</v>
      </c>
      <c r="H30" s="61">
        <f t="shared" si="8"/>
        <v>27</v>
      </c>
      <c r="K30" s="43" t="e">
        <f t="shared" si="6"/>
        <v>#REF!</v>
      </c>
      <c r="L30" s="56">
        <v>27</v>
      </c>
      <c r="M30" s="55" t="e">
        <f>IF(ISNA(VLOOKUP($L30,'All Individuals Day 1 (ALL)'!$C$3:$G$131,4,FALSE)+VLOOKUP($L30,#REF!,4,FALSE))=TRUE,"",VLOOKUP($L30,'All Individuals Day 1 (ALL)'!$C$3:$G$131,4,FALSE)+VLOOKUP($L30,#REF!,4,FALSE))</f>
        <v>#REF!</v>
      </c>
      <c r="N30" s="55" t="e">
        <f>IF(ISNA(VLOOKUP($L30,'All Individuals Day 1 (ALL)'!$C$3:$G$131,5,FALSE)+VLOOKUP($L30,#REF!,5,FALSE))=TRUE,"",VLOOKUP($L30,'All Individuals Day 1 (ALL)'!$C$3:$G$131,5,FALSE)+VLOOKUP($L30,#REF!,5,FALSE))</f>
        <v>#REF!</v>
      </c>
      <c r="O30" s="55">
        <f>IF(ISNA(VLOOKUP($L30,'All Individuals Day 1 (ALL)'!$C$3:$K$131,8,FALSE))=TRUE,"",VLOOKUP($L30,'All Individuals Day 1 (ALL)'!$C$3:$K$131,8,FALSE))</f>
        <v>3</v>
      </c>
      <c r="P30" s="55" t="e">
        <f>IF(ISNA(VLOOKUP($L30,#REF!,8,FALSE))=TRUE,"",VLOOKUP($L30,#REF!,8,FALSE))</f>
        <v>#REF!</v>
      </c>
      <c r="Q30" s="57" t="e">
        <f t="shared" si="7"/>
        <v>#REF!</v>
      </c>
    </row>
    <row r="31" spans="1:17" ht="16.5" customHeight="1" x14ac:dyDescent="0.2">
      <c r="A31" s="39" t="e">
        <f>VLOOKUP($B31,#REF!,2,FALSE)</f>
        <v>#N/A</v>
      </c>
      <c r="B31" s="54" t="e">
        <f t="shared" si="0"/>
        <v>#N/A</v>
      </c>
      <c r="C31" s="54" t="e">
        <f t="shared" si="1"/>
        <v>#N/A</v>
      </c>
      <c r="D31" s="54" t="e">
        <f t="shared" si="2"/>
        <v>#N/A</v>
      </c>
      <c r="E31" s="54" t="e">
        <f t="shared" si="3"/>
        <v>#N/A</v>
      </c>
      <c r="F31" s="54" t="e">
        <f t="shared" si="4"/>
        <v>#N/A</v>
      </c>
      <c r="G31" s="54" t="e">
        <f t="shared" si="5"/>
        <v>#N/A</v>
      </c>
      <c r="H31" s="61">
        <f t="shared" si="8"/>
        <v>28</v>
      </c>
      <c r="K31" s="43" t="e">
        <f t="shared" si="6"/>
        <v>#REF!</v>
      </c>
      <c r="L31" s="56">
        <v>28</v>
      </c>
      <c r="M31" s="55" t="e">
        <f>IF(ISNA(VLOOKUP($L31,'All Individuals Day 1 (ALL)'!$C$3:$G$131,4,FALSE)+VLOOKUP($L31,#REF!,4,FALSE))=TRUE,"",VLOOKUP($L31,'All Individuals Day 1 (ALL)'!$C$3:$G$131,4,FALSE)+VLOOKUP($L31,#REF!,4,FALSE))</f>
        <v>#REF!</v>
      </c>
      <c r="N31" s="55" t="e">
        <f>IF(ISNA(VLOOKUP($L31,'All Individuals Day 1 (ALL)'!$C$3:$G$131,5,FALSE)+VLOOKUP($L31,#REF!,5,FALSE))=TRUE,"",VLOOKUP($L31,'All Individuals Day 1 (ALL)'!$C$3:$G$131,5,FALSE)+VLOOKUP($L31,#REF!,5,FALSE))</f>
        <v>#REF!</v>
      </c>
      <c r="O31" s="55">
        <f>IF(ISNA(VLOOKUP($L31,'All Individuals Day 1 (ALL)'!$C$3:$K$131,8,FALSE))=TRUE,"",VLOOKUP($L31,'All Individuals Day 1 (ALL)'!$C$3:$K$131,8,FALSE))</f>
        <v>14</v>
      </c>
      <c r="P31" s="55" t="e">
        <f>IF(ISNA(VLOOKUP($L31,#REF!,8,FALSE))=TRUE,"",VLOOKUP($L31,#REF!,8,FALSE))</f>
        <v>#REF!</v>
      </c>
      <c r="Q31" s="57" t="e">
        <f t="shared" si="7"/>
        <v>#REF!</v>
      </c>
    </row>
    <row r="32" spans="1:17" ht="16.5" customHeight="1" x14ac:dyDescent="0.2">
      <c r="A32" s="39" t="e">
        <f>VLOOKUP($B32,#REF!,2,FALSE)</f>
        <v>#N/A</v>
      </c>
      <c r="B32" s="54" t="e">
        <f t="shared" si="0"/>
        <v>#N/A</v>
      </c>
      <c r="C32" s="54" t="e">
        <f t="shared" si="1"/>
        <v>#N/A</v>
      </c>
      <c r="D32" s="54" t="e">
        <f t="shared" si="2"/>
        <v>#N/A</v>
      </c>
      <c r="E32" s="54" t="e">
        <f t="shared" si="3"/>
        <v>#N/A</v>
      </c>
      <c r="F32" s="54" t="e">
        <f t="shared" si="4"/>
        <v>#N/A</v>
      </c>
      <c r="G32" s="54" t="e">
        <f t="shared" si="5"/>
        <v>#N/A</v>
      </c>
      <c r="H32" s="61">
        <f t="shared" si="8"/>
        <v>29</v>
      </c>
      <c r="K32" s="43" t="e">
        <f t="shared" si="6"/>
        <v>#REF!</v>
      </c>
      <c r="L32" s="56">
        <v>29</v>
      </c>
      <c r="M32" s="55" t="e">
        <f>IF(ISNA(VLOOKUP($L32,'All Individuals Day 1 (ALL)'!$C$3:$G$131,4,FALSE)+VLOOKUP($L32,#REF!,4,FALSE))=TRUE,"",VLOOKUP($L32,'All Individuals Day 1 (ALL)'!$C$3:$G$131,4,FALSE)+VLOOKUP($L32,#REF!,4,FALSE))</f>
        <v>#REF!</v>
      </c>
      <c r="N32" s="55" t="e">
        <f>IF(ISNA(VLOOKUP($L32,'All Individuals Day 1 (ALL)'!$C$3:$G$131,5,FALSE)+VLOOKUP($L32,#REF!,5,FALSE))=TRUE,"",VLOOKUP($L32,'All Individuals Day 1 (ALL)'!$C$3:$G$131,5,FALSE)+VLOOKUP($L32,#REF!,5,FALSE))</f>
        <v>#REF!</v>
      </c>
      <c r="O32" s="55">
        <f>IF(ISNA(VLOOKUP($L32,'All Individuals Day 1 (ALL)'!$C$3:$K$131,8,FALSE))=TRUE,"",VLOOKUP($L32,'All Individuals Day 1 (ALL)'!$C$3:$K$131,8,FALSE))</f>
        <v>8</v>
      </c>
      <c r="P32" s="55" t="e">
        <f>IF(ISNA(VLOOKUP($L32,#REF!,8,FALSE))=TRUE,"",VLOOKUP($L32,#REF!,8,FALSE))</f>
        <v>#REF!</v>
      </c>
      <c r="Q32" s="57" t="e">
        <f t="shared" si="7"/>
        <v>#REF!</v>
      </c>
    </row>
    <row r="33" spans="1:17" ht="16.5" customHeight="1" x14ac:dyDescent="0.2">
      <c r="A33" s="39" t="e">
        <f>VLOOKUP($B33,#REF!,2,FALSE)</f>
        <v>#N/A</v>
      </c>
      <c r="B33" s="54" t="e">
        <f t="shared" si="0"/>
        <v>#N/A</v>
      </c>
      <c r="C33" s="54" t="e">
        <f t="shared" si="1"/>
        <v>#N/A</v>
      </c>
      <c r="D33" s="54" t="e">
        <f t="shared" si="2"/>
        <v>#N/A</v>
      </c>
      <c r="E33" s="54" t="e">
        <f t="shared" si="3"/>
        <v>#N/A</v>
      </c>
      <c r="F33" s="54" t="e">
        <f t="shared" si="4"/>
        <v>#N/A</v>
      </c>
      <c r="G33" s="54" t="e">
        <f t="shared" si="5"/>
        <v>#N/A</v>
      </c>
      <c r="H33" s="61">
        <f t="shared" si="8"/>
        <v>30</v>
      </c>
      <c r="K33" s="43" t="e">
        <f t="shared" si="6"/>
        <v>#REF!</v>
      </c>
      <c r="L33" s="56">
        <v>30</v>
      </c>
      <c r="M33" s="55" t="e">
        <f>IF(ISNA(VLOOKUP($L33,'All Individuals Day 1 (ALL)'!$C$3:$G$131,4,FALSE)+VLOOKUP($L33,#REF!,4,FALSE))=TRUE,"",VLOOKUP($L33,'All Individuals Day 1 (ALL)'!$C$3:$G$131,4,FALSE)+VLOOKUP($L33,#REF!,4,FALSE))</f>
        <v>#REF!</v>
      </c>
      <c r="N33" s="55" t="e">
        <f>IF(ISNA(VLOOKUP($L33,'All Individuals Day 1 (ALL)'!$C$3:$G$131,5,FALSE)+VLOOKUP($L33,#REF!,5,FALSE))=TRUE,"",VLOOKUP($L33,'All Individuals Day 1 (ALL)'!$C$3:$G$131,5,FALSE)+VLOOKUP($L33,#REF!,5,FALSE))</f>
        <v>#REF!</v>
      </c>
      <c r="O33" s="55">
        <f>IF(ISNA(VLOOKUP($L33,'All Individuals Day 1 (ALL)'!$C$3:$K$131,8,FALSE))=TRUE,"",VLOOKUP($L33,'All Individuals Day 1 (ALL)'!$C$3:$K$131,8,FALSE))</f>
        <v>14</v>
      </c>
      <c r="P33" s="55" t="e">
        <f>IF(ISNA(VLOOKUP($L33,#REF!,8,FALSE))=TRUE,"",VLOOKUP($L33,#REF!,8,FALSE))</f>
        <v>#REF!</v>
      </c>
      <c r="Q33" s="57" t="e">
        <f t="shared" si="7"/>
        <v>#REF!</v>
      </c>
    </row>
    <row r="34" spans="1:17" ht="16.5" customHeight="1" x14ac:dyDescent="0.2">
      <c r="A34" s="39" t="e">
        <f>VLOOKUP($B34,#REF!,2,FALSE)</f>
        <v>#N/A</v>
      </c>
      <c r="B34" s="54" t="e">
        <f t="shared" si="0"/>
        <v>#N/A</v>
      </c>
      <c r="C34" s="54" t="e">
        <f t="shared" si="1"/>
        <v>#N/A</v>
      </c>
      <c r="D34" s="54" t="e">
        <f t="shared" si="2"/>
        <v>#N/A</v>
      </c>
      <c r="E34" s="54" t="e">
        <f t="shared" si="3"/>
        <v>#N/A</v>
      </c>
      <c r="F34" s="54" t="e">
        <f t="shared" si="4"/>
        <v>#N/A</v>
      </c>
      <c r="G34" s="54" t="e">
        <f t="shared" si="5"/>
        <v>#N/A</v>
      </c>
      <c r="H34" s="61">
        <f t="shared" si="8"/>
        <v>31</v>
      </c>
      <c r="K34" s="43" t="e">
        <f t="shared" si="6"/>
        <v>#REF!</v>
      </c>
      <c r="L34" s="56">
        <v>31</v>
      </c>
      <c r="M34" s="55" t="e">
        <f>IF(ISNA(VLOOKUP($L34,'All Individuals Day 1 (ALL)'!$C$3:$G$131,4,FALSE)+VLOOKUP($L34,#REF!,4,FALSE))=TRUE,"",VLOOKUP($L34,'All Individuals Day 1 (ALL)'!$C$3:$G$131,4,FALSE)+VLOOKUP($L34,#REF!,4,FALSE))</f>
        <v>#REF!</v>
      </c>
      <c r="N34" s="55" t="e">
        <f>IF(ISNA(VLOOKUP($L34,'All Individuals Day 1 (ALL)'!$C$3:$G$131,5,FALSE)+VLOOKUP($L34,#REF!,5,FALSE))=TRUE,"",VLOOKUP($L34,'All Individuals Day 1 (ALL)'!$C$3:$G$131,5,FALSE)+VLOOKUP($L34,#REF!,5,FALSE))</f>
        <v>#REF!</v>
      </c>
      <c r="O34" s="55">
        <f>IF(ISNA(VLOOKUP($L34,'All Individuals Day 1 (ALL)'!$C$3:$K$131,8,FALSE))=TRUE,"",VLOOKUP($L34,'All Individuals Day 1 (ALL)'!$C$3:$K$131,8,FALSE))</f>
        <v>5</v>
      </c>
      <c r="P34" s="55" t="e">
        <f>IF(ISNA(VLOOKUP($L34,#REF!,8,FALSE))=TRUE,"",VLOOKUP($L34,#REF!,8,FALSE))</f>
        <v>#REF!</v>
      </c>
      <c r="Q34" s="57" t="e">
        <f t="shared" si="7"/>
        <v>#REF!</v>
      </c>
    </row>
    <row r="35" spans="1:17" ht="16.5" customHeight="1" x14ac:dyDescent="0.2">
      <c r="A35" s="39" t="e">
        <f>VLOOKUP($B35,#REF!,2,FALSE)</f>
        <v>#N/A</v>
      </c>
      <c r="B35" s="54" t="e">
        <f t="shared" si="0"/>
        <v>#N/A</v>
      </c>
      <c r="C35" s="54" t="e">
        <f t="shared" si="1"/>
        <v>#N/A</v>
      </c>
      <c r="D35" s="54" t="e">
        <f t="shared" si="2"/>
        <v>#N/A</v>
      </c>
      <c r="E35" s="54" t="e">
        <f t="shared" si="3"/>
        <v>#N/A</v>
      </c>
      <c r="F35" s="54" t="e">
        <f t="shared" si="4"/>
        <v>#N/A</v>
      </c>
      <c r="G35" s="54" t="e">
        <f t="shared" si="5"/>
        <v>#N/A</v>
      </c>
      <c r="H35" s="61">
        <f t="shared" si="8"/>
        <v>32</v>
      </c>
      <c r="K35" s="43" t="e">
        <f t="shared" si="6"/>
        <v>#REF!</v>
      </c>
      <c r="L35" s="56">
        <v>32</v>
      </c>
      <c r="M35" s="55" t="e">
        <f>IF(ISNA(VLOOKUP($L35,'All Individuals Day 1 (ALL)'!$C$3:$G$131,4,FALSE)+VLOOKUP($L35,#REF!,4,FALSE))=TRUE,"",VLOOKUP($L35,'All Individuals Day 1 (ALL)'!$C$3:$G$131,4,FALSE)+VLOOKUP($L35,#REF!,4,FALSE))</f>
        <v>#REF!</v>
      </c>
      <c r="N35" s="55" t="e">
        <f>IF(ISNA(VLOOKUP($L35,'All Individuals Day 1 (ALL)'!$C$3:$G$131,5,FALSE)+VLOOKUP($L35,#REF!,5,FALSE))=TRUE,"",VLOOKUP($L35,'All Individuals Day 1 (ALL)'!$C$3:$G$131,5,FALSE)+VLOOKUP($L35,#REF!,5,FALSE))</f>
        <v>#REF!</v>
      </c>
      <c r="O35" s="55">
        <f>IF(ISNA(VLOOKUP($L35,'All Individuals Day 1 (ALL)'!$C$3:$K$131,8,FALSE))=TRUE,"",VLOOKUP($L35,'All Individuals Day 1 (ALL)'!$C$3:$K$131,8,FALSE))</f>
        <v>13</v>
      </c>
      <c r="P35" s="55" t="e">
        <f>IF(ISNA(VLOOKUP($L35,#REF!,8,FALSE))=TRUE,"",VLOOKUP($L35,#REF!,8,FALSE))</f>
        <v>#REF!</v>
      </c>
      <c r="Q35" s="57" t="e">
        <f t="shared" si="7"/>
        <v>#REF!</v>
      </c>
    </row>
    <row r="36" spans="1:17" ht="16.5" customHeight="1" x14ac:dyDescent="0.2">
      <c r="A36" s="39" t="e">
        <f>VLOOKUP($B36,#REF!,2,FALSE)</f>
        <v>#N/A</v>
      </c>
      <c r="B36" s="54" t="e">
        <f t="shared" ref="B36:B67" si="9">VLOOKUP($H36,$K$4:$Q$300,2,FALSE)</f>
        <v>#N/A</v>
      </c>
      <c r="C36" s="54" t="e">
        <f t="shared" ref="C36:C67" si="10">VLOOKUP($H36,$K$4:$Q$300,3,FALSE)</f>
        <v>#N/A</v>
      </c>
      <c r="D36" s="54" t="e">
        <f t="shared" ref="D36:D67" si="11">VLOOKUP($H36,$K$4:$Q$300,4,FALSE)</f>
        <v>#N/A</v>
      </c>
      <c r="E36" s="54" t="e">
        <f t="shared" ref="E36:E67" si="12">VLOOKUP($H36,$K$4:$Q$300,5,FALSE)</f>
        <v>#N/A</v>
      </c>
      <c r="F36" s="54" t="e">
        <f t="shared" ref="F36:F67" si="13">VLOOKUP($H36,$K$4:$Q$300,6,FALSE)</f>
        <v>#N/A</v>
      </c>
      <c r="G36" s="54" t="e">
        <f t="shared" ref="G36:G67" si="14">VLOOKUP($H36,$K$4:$Q$300,7,FALSE)</f>
        <v>#N/A</v>
      </c>
      <c r="H36" s="61">
        <f t="shared" si="8"/>
        <v>33</v>
      </c>
      <c r="K36" s="43" t="e">
        <f t="shared" ref="K36:K67" si="15">IF(Q36=NpZ*NoZ*2,NpZ*NoZ,RANK(Q36,Q$4:Q$300,1))</f>
        <v>#REF!</v>
      </c>
      <c r="L36" s="56">
        <v>33</v>
      </c>
      <c r="M36" s="55" t="e">
        <f>IF(ISNA(VLOOKUP($L36,'All Individuals Day 1 (ALL)'!$C$3:$G$131,4,FALSE)+VLOOKUP($L36,#REF!,4,FALSE))=TRUE,"",VLOOKUP($L36,'All Individuals Day 1 (ALL)'!$C$3:$G$131,4,FALSE)+VLOOKUP($L36,#REF!,4,FALSE))</f>
        <v>#REF!</v>
      </c>
      <c r="N36" s="55" t="e">
        <f>IF(ISNA(VLOOKUP($L36,'All Individuals Day 1 (ALL)'!$C$3:$G$131,5,FALSE)+VLOOKUP($L36,#REF!,5,FALSE))=TRUE,"",VLOOKUP($L36,'All Individuals Day 1 (ALL)'!$C$3:$G$131,5,FALSE)+VLOOKUP($L36,#REF!,5,FALSE))</f>
        <v>#REF!</v>
      </c>
      <c r="O36" s="55">
        <f>IF(ISNA(VLOOKUP($L36,'All Individuals Day 1 (ALL)'!$C$3:$K$131,8,FALSE))=TRUE,"",VLOOKUP($L36,'All Individuals Day 1 (ALL)'!$C$3:$K$131,8,FALSE))</f>
        <v>11</v>
      </c>
      <c r="P36" s="55" t="e">
        <f>IF(ISNA(VLOOKUP($L36,#REF!,8,FALSE))=TRUE,"",VLOOKUP($L36,#REF!,8,FALSE))</f>
        <v>#REF!</v>
      </c>
      <c r="Q36" s="57" t="e">
        <f t="shared" ref="Q36:Q67" si="16">IF(OR(M36="",M36=0),NpZ*2,(O36+P36)-N36/100000-M36/1000000)</f>
        <v>#REF!</v>
      </c>
    </row>
    <row r="37" spans="1:17" ht="16.5" customHeight="1" x14ac:dyDescent="0.2">
      <c r="A37" s="39" t="e">
        <f>VLOOKUP($B37,#REF!,2,FALSE)</f>
        <v>#N/A</v>
      </c>
      <c r="B37" s="54" t="e">
        <f t="shared" si="9"/>
        <v>#N/A</v>
      </c>
      <c r="C37" s="54" t="e">
        <f t="shared" si="10"/>
        <v>#N/A</v>
      </c>
      <c r="D37" s="54" t="e">
        <f t="shared" si="11"/>
        <v>#N/A</v>
      </c>
      <c r="E37" s="54" t="e">
        <f t="shared" si="12"/>
        <v>#N/A</v>
      </c>
      <c r="F37" s="54" t="e">
        <f t="shared" si="13"/>
        <v>#N/A</v>
      </c>
      <c r="G37" s="54" t="e">
        <f t="shared" si="14"/>
        <v>#N/A</v>
      </c>
      <c r="H37" s="61">
        <f t="shared" si="8"/>
        <v>34</v>
      </c>
      <c r="K37" s="43" t="e">
        <f t="shared" si="15"/>
        <v>#REF!</v>
      </c>
      <c r="L37" s="56">
        <v>34</v>
      </c>
      <c r="M37" s="55" t="e">
        <f>IF(ISNA(VLOOKUP($L37,'All Individuals Day 1 (ALL)'!$C$3:$G$131,4,FALSE)+VLOOKUP($L37,#REF!,4,FALSE))=TRUE,"",VLOOKUP($L37,'All Individuals Day 1 (ALL)'!$C$3:$G$131,4,FALSE)+VLOOKUP($L37,#REF!,4,FALSE))</f>
        <v>#REF!</v>
      </c>
      <c r="N37" s="55" t="e">
        <f>IF(ISNA(VLOOKUP($L37,'All Individuals Day 1 (ALL)'!$C$3:$G$131,5,FALSE)+VLOOKUP($L37,#REF!,5,FALSE))=TRUE,"",VLOOKUP($L37,'All Individuals Day 1 (ALL)'!$C$3:$G$131,5,FALSE)+VLOOKUP($L37,#REF!,5,FALSE))</f>
        <v>#REF!</v>
      </c>
      <c r="O37" s="55">
        <f>IF(ISNA(VLOOKUP($L37,'All Individuals Day 1 (ALL)'!$C$3:$K$131,8,FALSE))=TRUE,"",VLOOKUP($L37,'All Individuals Day 1 (ALL)'!$C$3:$K$131,8,FALSE))</f>
        <v>11</v>
      </c>
      <c r="P37" s="55" t="e">
        <f>IF(ISNA(VLOOKUP($L37,#REF!,8,FALSE))=TRUE,"",VLOOKUP($L37,#REF!,8,FALSE))</f>
        <v>#REF!</v>
      </c>
      <c r="Q37" s="57" t="e">
        <f t="shared" si="16"/>
        <v>#REF!</v>
      </c>
    </row>
    <row r="38" spans="1:17" ht="16.5" customHeight="1" x14ac:dyDescent="0.2">
      <c r="A38" s="39" t="e">
        <f>VLOOKUP($B38,#REF!,2,FALSE)</f>
        <v>#N/A</v>
      </c>
      <c r="B38" s="54" t="e">
        <f t="shared" si="9"/>
        <v>#N/A</v>
      </c>
      <c r="C38" s="54" t="e">
        <f t="shared" si="10"/>
        <v>#N/A</v>
      </c>
      <c r="D38" s="54" t="e">
        <f t="shared" si="11"/>
        <v>#N/A</v>
      </c>
      <c r="E38" s="54" t="e">
        <f t="shared" si="12"/>
        <v>#N/A</v>
      </c>
      <c r="F38" s="54" t="e">
        <f t="shared" si="13"/>
        <v>#N/A</v>
      </c>
      <c r="G38" s="54" t="e">
        <f t="shared" si="14"/>
        <v>#N/A</v>
      </c>
      <c r="H38" s="61">
        <f t="shared" si="8"/>
        <v>35</v>
      </c>
      <c r="K38" s="43" t="e">
        <f t="shared" si="15"/>
        <v>#REF!</v>
      </c>
      <c r="L38" s="56">
        <v>35</v>
      </c>
      <c r="M38" s="55" t="e">
        <f>IF(ISNA(VLOOKUP($L38,'All Individuals Day 1 (ALL)'!$C$3:$G$131,4,FALSE)+VLOOKUP($L38,#REF!,4,FALSE))=TRUE,"",VLOOKUP($L38,'All Individuals Day 1 (ALL)'!$C$3:$G$131,4,FALSE)+VLOOKUP($L38,#REF!,4,FALSE))</f>
        <v>#REF!</v>
      </c>
      <c r="N38" s="55" t="e">
        <f>IF(ISNA(VLOOKUP($L38,'All Individuals Day 1 (ALL)'!$C$3:$G$131,5,FALSE)+VLOOKUP($L38,#REF!,5,FALSE))=TRUE,"",VLOOKUP($L38,'All Individuals Day 1 (ALL)'!$C$3:$G$131,5,FALSE)+VLOOKUP($L38,#REF!,5,FALSE))</f>
        <v>#REF!</v>
      </c>
      <c r="O38" s="55">
        <f>IF(ISNA(VLOOKUP($L38,'All Individuals Day 1 (ALL)'!$C$3:$K$131,8,FALSE))=TRUE,"",VLOOKUP($L38,'All Individuals Day 1 (ALL)'!$C$3:$K$131,8,FALSE))</f>
        <v>4</v>
      </c>
      <c r="P38" s="55" t="e">
        <f>IF(ISNA(VLOOKUP($L38,#REF!,8,FALSE))=TRUE,"",VLOOKUP($L38,#REF!,8,FALSE))</f>
        <v>#REF!</v>
      </c>
      <c r="Q38" s="57" t="e">
        <f t="shared" si="16"/>
        <v>#REF!</v>
      </c>
    </row>
    <row r="39" spans="1:17" ht="16.5" customHeight="1" x14ac:dyDescent="0.2">
      <c r="A39" s="39" t="e">
        <f>VLOOKUP($B39,#REF!,2,FALSE)</f>
        <v>#N/A</v>
      </c>
      <c r="B39" s="54" t="e">
        <f t="shared" si="9"/>
        <v>#N/A</v>
      </c>
      <c r="C39" s="54" t="e">
        <f t="shared" si="10"/>
        <v>#N/A</v>
      </c>
      <c r="D39" s="54" t="e">
        <f t="shared" si="11"/>
        <v>#N/A</v>
      </c>
      <c r="E39" s="54" t="e">
        <f t="shared" si="12"/>
        <v>#N/A</v>
      </c>
      <c r="F39" s="54" t="e">
        <f t="shared" si="13"/>
        <v>#N/A</v>
      </c>
      <c r="G39" s="54" t="e">
        <f t="shared" si="14"/>
        <v>#N/A</v>
      </c>
      <c r="H39" s="61">
        <f t="shared" si="8"/>
        <v>36</v>
      </c>
      <c r="K39" s="43" t="e">
        <f t="shared" si="15"/>
        <v>#REF!</v>
      </c>
      <c r="L39" s="56">
        <v>36</v>
      </c>
      <c r="M39" s="55" t="e">
        <f>IF(ISNA(VLOOKUP($L39,'All Individuals Day 1 (ALL)'!$C$3:$G$131,4,FALSE)+VLOOKUP($L39,#REF!,4,FALSE))=TRUE,"",VLOOKUP($L39,'All Individuals Day 1 (ALL)'!$C$3:$G$131,4,FALSE)+VLOOKUP($L39,#REF!,4,FALSE))</f>
        <v>#REF!</v>
      </c>
      <c r="N39" s="55" t="e">
        <f>IF(ISNA(VLOOKUP($L39,'All Individuals Day 1 (ALL)'!$C$3:$G$131,5,FALSE)+VLOOKUP($L39,#REF!,5,FALSE))=TRUE,"",VLOOKUP($L39,'All Individuals Day 1 (ALL)'!$C$3:$G$131,5,FALSE)+VLOOKUP($L39,#REF!,5,FALSE))</f>
        <v>#REF!</v>
      </c>
      <c r="O39" s="55">
        <f>IF(ISNA(VLOOKUP($L39,'All Individuals Day 1 (ALL)'!$C$3:$K$131,8,FALSE))=TRUE,"",VLOOKUP($L39,'All Individuals Day 1 (ALL)'!$C$3:$K$131,8,FALSE))</f>
        <v>12</v>
      </c>
      <c r="P39" s="55" t="e">
        <f>IF(ISNA(VLOOKUP($L39,#REF!,8,FALSE))=TRUE,"",VLOOKUP($L39,#REF!,8,FALSE))</f>
        <v>#REF!</v>
      </c>
      <c r="Q39" s="57" t="e">
        <f t="shared" si="16"/>
        <v>#REF!</v>
      </c>
    </row>
    <row r="40" spans="1:17" s="37" customFormat="1" ht="16.5" customHeight="1" x14ac:dyDescent="0.2">
      <c r="A40" s="39" t="e">
        <f>VLOOKUP($B40,#REF!,2,FALSE)</f>
        <v>#N/A</v>
      </c>
      <c r="B40" s="54" t="e">
        <f t="shared" si="9"/>
        <v>#N/A</v>
      </c>
      <c r="C40" s="54" t="e">
        <f t="shared" si="10"/>
        <v>#N/A</v>
      </c>
      <c r="D40" s="54" t="e">
        <f t="shared" si="11"/>
        <v>#N/A</v>
      </c>
      <c r="E40" s="54" t="e">
        <f t="shared" si="12"/>
        <v>#N/A</v>
      </c>
      <c r="F40" s="54" t="e">
        <f t="shared" si="13"/>
        <v>#N/A</v>
      </c>
      <c r="G40" s="54" t="e">
        <f t="shared" si="14"/>
        <v>#N/A</v>
      </c>
      <c r="H40" s="61">
        <f t="shared" si="8"/>
        <v>37</v>
      </c>
      <c r="K40" s="43" t="e">
        <f t="shared" si="15"/>
        <v>#REF!</v>
      </c>
      <c r="L40" s="56">
        <v>37</v>
      </c>
      <c r="M40" s="55" t="e">
        <f>IF(ISNA(VLOOKUP($L40,'All Individuals Day 1 (ALL)'!$C$3:$G$131,4,FALSE)+VLOOKUP($L40,#REF!,4,FALSE))=TRUE,"",VLOOKUP($L40,'All Individuals Day 1 (ALL)'!$C$3:$G$131,4,FALSE)+VLOOKUP($L40,#REF!,4,FALSE))</f>
        <v>#REF!</v>
      </c>
      <c r="N40" s="55" t="e">
        <f>IF(ISNA(VLOOKUP($L40,'All Individuals Day 1 (ALL)'!$C$3:$G$131,5,FALSE)+VLOOKUP($L40,#REF!,5,FALSE))=TRUE,"",VLOOKUP($L40,'All Individuals Day 1 (ALL)'!$C$3:$G$131,5,FALSE)+VLOOKUP($L40,#REF!,5,FALSE))</f>
        <v>#REF!</v>
      </c>
      <c r="O40" s="55">
        <f>IF(ISNA(VLOOKUP($L40,'All Individuals Day 1 (ALL)'!$C$3:$K$131,8,FALSE))=TRUE,"",VLOOKUP($L40,'All Individuals Day 1 (ALL)'!$C$3:$K$131,8,FALSE))</f>
        <v>2</v>
      </c>
      <c r="P40" s="55" t="e">
        <f>IF(ISNA(VLOOKUP($L40,#REF!,8,FALSE))=TRUE,"",VLOOKUP($L40,#REF!,8,FALSE))</f>
        <v>#REF!</v>
      </c>
      <c r="Q40" s="57" t="e">
        <f t="shared" si="16"/>
        <v>#REF!</v>
      </c>
    </row>
    <row r="41" spans="1:17" s="11" customFormat="1" ht="16.5" customHeight="1" x14ac:dyDescent="0.2">
      <c r="A41" s="39" t="e">
        <f>VLOOKUP($B41,#REF!,2,FALSE)</f>
        <v>#N/A</v>
      </c>
      <c r="B41" s="54" t="e">
        <f t="shared" si="9"/>
        <v>#N/A</v>
      </c>
      <c r="C41" s="54" t="e">
        <f t="shared" si="10"/>
        <v>#N/A</v>
      </c>
      <c r="D41" s="54" t="e">
        <f t="shared" si="11"/>
        <v>#N/A</v>
      </c>
      <c r="E41" s="54" t="e">
        <f t="shared" si="12"/>
        <v>#N/A</v>
      </c>
      <c r="F41" s="54" t="e">
        <f t="shared" si="13"/>
        <v>#N/A</v>
      </c>
      <c r="G41" s="54" t="e">
        <f t="shared" si="14"/>
        <v>#N/A</v>
      </c>
      <c r="H41" s="61">
        <f t="shared" si="8"/>
        <v>38</v>
      </c>
      <c r="K41" s="43" t="e">
        <f t="shared" si="15"/>
        <v>#REF!</v>
      </c>
      <c r="L41" s="56">
        <v>38</v>
      </c>
      <c r="M41" s="55" t="e">
        <f>IF(ISNA(VLOOKUP($L41,'All Individuals Day 1 (ALL)'!$C$3:$G$131,4,FALSE)+VLOOKUP($L41,#REF!,4,FALSE))=TRUE,"",VLOOKUP($L41,'All Individuals Day 1 (ALL)'!$C$3:$G$131,4,FALSE)+VLOOKUP($L41,#REF!,4,FALSE))</f>
        <v>#REF!</v>
      </c>
      <c r="N41" s="55" t="e">
        <f>IF(ISNA(VLOOKUP($L41,'All Individuals Day 1 (ALL)'!$C$3:$G$131,5,FALSE)+VLOOKUP($L41,#REF!,5,FALSE))=TRUE,"",VLOOKUP($L41,'All Individuals Day 1 (ALL)'!$C$3:$G$131,5,FALSE)+VLOOKUP($L41,#REF!,5,FALSE))</f>
        <v>#REF!</v>
      </c>
      <c r="O41" s="55">
        <f>IF(ISNA(VLOOKUP($L41,'All Individuals Day 1 (ALL)'!$C$3:$K$131,8,FALSE))=TRUE,"",VLOOKUP($L41,'All Individuals Day 1 (ALL)'!$C$3:$K$131,8,FALSE))</f>
        <v>3</v>
      </c>
      <c r="P41" s="55" t="e">
        <f>IF(ISNA(VLOOKUP($L41,#REF!,8,FALSE))=TRUE,"",VLOOKUP($L41,#REF!,8,FALSE))</f>
        <v>#REF!</v>
      </c>
      <c r="Q41" s="57" t="e">
        <f t="shared" si="16"/>
        <v>#REF!</v>
      </c>
    </row>
    <row r="42" spans="1:17" s="11" customFormat="1" ht="16.5" customHeight="1" x14ac:dyDescent="0.2">
      <c r="A42" s="39" t="e">
        <f>VLOOKUP($B42,#REF!,2,FALSE)</f>
        <v>#N/A</v>
      </c>
      <c r="B42" s="54" t="e">
        <f t="shared" si="9"/>
        <v>#N/A</v>
      </c>
      <c r="C42" s="54" t="e">
        <f t="shared" si="10"/>
        <v>#N/A</v>
      </c>
      <c r="D42" s="54" t="e">
        <f t="shared" si="11"/>
        <v>#N/A</v>
      </c>
      <c r="E42" s="54" t="e">
        <f t="shared" si="12"/>
        <v>#N/A</v>
      </c>
      <c r="F42" s="54" t="e">
        <f t="shared" si="13"/>
        <v>#N/A</v>
      </c>
      <c r="G42" s="54" t="e">
        <f t="shared" si="14"/>
        <v>#N/A</v>
      </c>
      <c r="H42" s="61">
        <f t="shared" si="8"/>
        <v>39</v>
      </c>
      <c r="K42" s="43" t="e">
        <f t="shared" si="15"/>
        <v>#REF!</v>
      </c>
      <c r="L42" s="56">
        <v>39</v>
      </c>
      <c r="M42" s="55" t="e">
        <f>IF(ISNA(VLOOKUP($L42,'All Individuals Day 1 (ALL)'!$C$3:$G$131,4,FALSE)+VLOOKUP($L42,#REF!,4,FALSE))=TRUE,"",VLOOKUP($L42,'All Individuals Day 1 (ALL)'!$C$3:$G$131,4,FALSE)+VLOOKUP($L42,#REF!,4,FALSE))</f>
        <v>#REF!</v>
      </c>
      <c r="N42" s="55" t="e">
        <f>IF(ISNA(VLOOKUP($L42,'All Individuals Day 1 (ALL)'!$C$3:$G$131,5,FALSE)+VLOOKUP($L42,#REF!,5,FALSE))=TRUE,"",VLOOKUP($L42,'All Individuals Day 1 (ALL)'!$C$3:$G$131,5,FALSE)+VLOOKUP($L42,#REF!,5,FALSE))</f>
        <v>#REF!</v>
      </c>
      <c r="O42" s="55">
        <f>IF(ISNA(VLOOKUP($L42,'All Individuals Day 1 (ALL)'!$C$3:$K$131,8,FALSE))=TRUE,"",VLOOKUP($L42,'All Individuals Day 1 (ALL)'!$C$3:$K$131,8,FALSE))</f>
        <v>3</v>
      </c>
      <c r="P42" s="55" t="e">
        <f>IF(ISNA(VLOOKUP($L42,#REF!,8,FALSE))=TRUE,"",VLOOKUP($L42,#REF!,8,FALSE))</f>
        <v>#REF!</v>
      </c>
      <c r="Q42" s="57" t="e">
        <f t="shared" si="16"/>
        <v>#REF!</v>
      </c>
    </row>
    <row r="43" spans="1:17" s="11" customFormat="1" ht="16.5" customHeight="1" x14ac:dyDescent="0.2">
      <c r="A43" s="39" t="e">
        <f>VLOOKUP($B43,#REF!,2,FALSE)</f>
        <v>#N/A</v>
      </c>
      <c r="B43" s="54" t="e">
        <f t="shared" si="9"/>
        <v>#N/A</v>
      </c>
      <c r="C43" s="54" t="e">
        <f t="shared" si="10"/>
        <v>#N/A</v>
      </c>
      <c r="D43" s="54" t="e">
        <f t="shared" si="11"/>
        <v>#N/A</v>
      </c>
      <c r="E43" s="54" t="e">
        <f t="shared" si="12"/>
        <v>#N/A</v>
      </c>
      <c r="F43" s="54" t="e">
        <f t="shared" si="13"/>
        <v>#N/A</v>
      </c>
      <c r="G43" s="54" t="e">
        <f t="shared" si="14"/>
        <v>#N/A</v>
      </c>
      <c r="H43" s="61">
        <f t="shared" si="8"/>
        <v>40</v>
      </c>
      <c r="K43" s="43" t="e">
        <f t="shared" si="15"/>
        <v>#REF!</v>
      </c>
      <c r="L43" s="56">
        <v>40</v>
      </c>
      <c r="M43" s="55" t="e">
        <f>IF(ISNA(VLOOKUP($L43,'All Individuals Day 1 (ALL)'!$C$3:$G$131,4,FALSE)+VLOOKUP($L43,#REF!,4,FALSE))=TRUE,"",VLOOKUP($L43,'All Individuals Day 1 (ALL)'!$C$3:$G$131,4,FALSE)+VLOOKUP($L43,#REF!,4,FALSE))</f>
        <v>#REF!</v>
      </c>
      <c r="N43" s="55" t="e">
        <f>IF(ISNA(VLOOKUP($L43,'All Individuals Day 1 (ALL)'!$C$3:$G$131,5,FALSE)+VLOOKUP($L43,#REF!,5,FALSE))=TRUE,"",VLOOKUP($L43,'All Individuals Day 1 (ALL)'!$C$3:$G$131,5,FALSE)+VLOOKUP($L43,#REF!,5,FALSE))</f>
        <v>#REF!</v>
      </c>
      <c r="O43" s="55">
        <f>IF(ISNA(VLOOKUP($L43,'All Individuals Day 1 (ALL)'!$C$3:$K$131,8,FALSE))=TRUE,"",VLOOKUP($L43,'All Individuals Day 1 (ALL)'!$C$3:$K$131,8,FALSE))</f>
        <v>8</v>
      </c>
      <c r="P43" s="55" t="e">
        <f>IF(ISNA(VLOOKUP($L43,#REF!,8,FALSE))=TRUE,"",VLOOKUP($L43,#REF!,8,FALSE))</f>
        <v>#REF!</v>
      </c>
      <c r="Q43" s="57" t="e">
        <f t="shared" si="16"/>
        <v>#REF!</v>
      </c>
    </row>
    <row r="44" spans="1:17" ht="16.5" customHeight="1" x14ac:dyDescent="0.2">
      <c r="A44" s="39" t="e">
        <f>VLOOKUP($B44,#REF!,2,FALSE)</f>
        <v>#N/A</v>
      </c>
      <c r="B44" s="54" t="e">
        <f t="shared" si="9"/>
        <v>#N/A</v>
      </c>
      <c r="C44" s="54" t="e">
        <f t="shared" si="10"/>
        <v>#N/A</v>
      </c>
      <c r="D44" s="54" t="e">
        <f t="shared" si="11"/>
        <v>#N/A</v>
      </c>
      <c r="E44" s="54" t="e">
        <f t="shared" si="12"/>
        <v>#N/A</v>
      </c>
      <c r="F44" s="54" t="e">
        <f t="shared" si="13"/>
        <v>#N/A</v>
      </c>
      <c r="G44" s="54" t="e">
        <f t="shared" si="14"/>
        <v>#N/A</v>
      </c>
      <c r="H44" s="61">
        <f t="shared" si="8"/>
        <v>41</v>
      </c>
      <c r="K44" s="43" t="e">
        <f t="shared" si="15"/>
        <v>#REF!</v>
      </c>
      <c r="L44" s="56">
        <v>41</v>
      </c>
      <c r="M44" s="55" t="e">
        <f>IF(ISNA(VLOOKUP($L44,'All Individuals Day 1 (ALL)'!$C$3:$G$131,4,FALSE)+VLOOKUP($L44,#REF!,4,FALSE))=TRUE,"",VLOOKUP($L44,'All Individuals Day 1 (ALL)'!$C$3:$G$131,4,FALSE)+VLOOKUP($L44,#REF!,4,FALSE))</f>
        <v>#REF!</v>
      </c>
      <c r="N44" s="55" t="e">
        <f>IF(ISNA(VLOOKUP($L44,'All Individuals Day 1 (ALL)'!$C$3:$G$131,5,FALSE)+VLOOKUP($L44,#REF!,5,FALSE))=TRUE,"",VLOOKUP($L44,'All Individuals Day 1 (ALL)'!$C$3:$G$131,5,FALSE)+VLOOKUP($L44,#REF!,5,FALSE))</f>
        <v>#REF!</v>
      </c>
      <c r="O44" s="55">
        <f>IF(ISNA(VLOOKUP($L44,'All Individuals Day 1 (ALL)'!$C$3:$K$131,8,FALSE))=TRUE,"",VLOOKUP($L44,'All Individuals Day 1 (ALL)'!$C$3:$K$131,8,FALSE))</f>
        <v>11</v>
      </c>
      <c r="P44" s="55" t="e">
        <f>IF(ISNA(VLOOKUP($L44,#REF!,8,FALSE))=TRUE,"",VLOOKUP($L44,#REF!,8,FALSE))</f>
        <v>#REF!</v>
      </c>
      <c r="Q44" s="57" t="e">
        <f t="shared" si="16"/>
        <v>#REF!</v>
      </c>
    </row>
    <row r="45" spans="1:17" s="11" customFormat="1" ht="16.5" customHeight="1" x14ac:dyDescent="0.2">
      <c r="A45" s="39" t="e">
        <f>VLOOKUP($B45,#REF!,2,FALSE)</f>
        <v>#N/A</v>
      </c>
      <c r="B45" s="54" t="e">
        <f t="shared" si="9"/>
        <v>#N/A</v>
      </c>
      <c r="C45" s="54" t="e">
        <f t="shared" si="10"/>
        <v>#N/A</v>
      </c>
      <c r="D45" s="54" t="e">
        <f t="shared" si="11"/>
        <v>#N/A</v>
      </c>
      <c r="E45" s="54" t="e">
        <f t="shared" si="12"/>
        <v>#N/A</v>
      </c>
      <c r="F45" s="54" t="e">
        <f t="shared" si="13"/>
        <v>#N/A</v>
      </c>
      <c r="G45" s="54" t="e">
        <f t="shared" si="14"/>
        <v>#N/A</v>
      </c>
      <c r="H45" s="61">
        <f t="shared" si="8"/>
        <v>42</v>
      </c>
      <c r="K45" s="43" t="e">
        <f t="shared" si="15"/>
        <v>#REF!</v>
      </c>
      <c r="L45" s="56">
        <v>42</v>
      </c>
      <c r="M45" s="55" t="e">
        <f>IF(ISNA(VLOOKUP($L45,'All Individuals Day 1 (ALL)'!$C$3:$G$131,4,FALSE)+VLOOKUP($L45,#REF!,4,FALSE))=TRUE,"",VLOOKUP($L45,'All Individuals Day 1 (ALL)'!$C$3:$G$131,4,FALSE)+VLOOKUP($L45,#REF!,4,FALSE))</f>
        <v>#REF!</v>
      </c>
      <c r="N45" s="55" t="e">
        <f>IF(ISNA(VLOOKUP($L45,'All Individuals Day 1 (ALL)'!$C$3:$G$131,5,FALSE)+VLOOKUP($L45,#REF!,5,FALSE))=TRUE,"",VLOOKUP($L45,'All Individuals Day 1 (ALL)'!$C$3:$G$131,5,FALSE)+VLOOKUP($L45,#REF!,5,FALSE))</f>
        <v>#REF!</v>
      </c>
      <c r="O45" s="55">
        <f>IF(ISNA(VLOOKUP($L45,'All Individuals Day 1 (ALL)'!$C$3:$K$131,8,FALSE))=TRUE,"",VLOOKUP($L45,'All Individuals Day 1 (ALL)'!$C$3:$K$131,8,FALSE))</f>
        <v>8</v>
      </c>
      <c r="P45" s="55" t="e">
        <f>IF(ISNA(VLOOKUP($L45,#REF!,8,FALSE))=TRUE,"",VLOOKUP($L45,#REF!,8,FALSE))</f>
        <v>#REF!</v>
      </c>
      <c r="Q45" s="57" t="e">
        <f t="shared" si="16"/>
        <v>#REF!</v>
      </c>
    </row>
    <row r="46" spans="1:17" ht="16.5" customHeight="1" x14ac:dyDescent="0.2">
      <c r="A46" s="39" t="e">
        <f>VLOOKUP($B46,#REF!,2,FALSE)</f>
        <v>#N/A</v>
      </c>
      <c r="B46" s="54" t="e">
        <f t="shared" si="9"/>
        <v>#N/A</v>
      </c>
      <c r="C46" s="54" t="e">
        <f t="shared" si="10"/>
        <v>#N/A</v>
      </c>
      <c r="D46" s="54" t="e">
        <f t="shared" si="11"/>
        <v>#N/A</v>
      </c>
      <c r="E46" s="54" t="e">
        <f t="shared" si="12"/>
        <v>#N/A</v>
      </c>
      <c r="F46" s="54" t="e">
        <f t="shared" si="13"/>
        <v>#N/A</v>
      </c>
      <c r="G46" s="54" t="e">
        <f t="shared" si="14"/>
        <v>#N/A</v>
      </c>
      <c r="H46" s="61">
        <f t="shared" si="8"/>
        <v>43</v>
      </c>
      <c r="K46" s="43" t="e">
        <f t="shared" si="15"/>
        <v>#REF!</v>
      </c>
      <c r="L46" s="56">
        <v>43</v>
      </c>
      <c r="M46" s="55" t="e">
        <f>IF(ISNA(VLOOKUP($L46,'All Individuals Day 1 (ALL)'!$C$3:$G$131,4,FALSE)+VLOOKUP($L46,#REF!,4,FALSE))=TRUE,"",VLOOKUP($L46,'All Individuals Day 1 (ALL)'!$C$3:$G$131,4,FALSE)+VLOOKUP($L46,#REF!,4,FALSE))</f>
        <v>#REF!</v>
      </c>
      <c r="N46" s="55" t="e">
        <f>IF(ISNA(VLOOKUP($L46,'All Individuals Day 1 (ALL)'!$C$3:$G$131,5,FALSE)+VLOOKUP($L46,#REF!,5,FALSE))=TRUE,"",VLOOKUP($L46,'All Individuals Day 1 (ALL)'!$C$3:$G$131,5,FALSE)+VLOOKUP($L46,#REF!,5,FALSE))</f>
        <v>#REF!</v>
      </c>
      <c r="O46" s="55">
        <f>IF(ISNA(VLOOKUP($L46,'All Individuals Day 1 (ALL)'!$C$3:$K$131,8,FALSE))=TRUE,"",VLOOKUP($L46,'All Individuals Day 1 (ALL)'!$C$3:$K$131,8,FALSE))</f>
        <v>3</v>
      </c>
      <c r="P46" s="55" t="e">
        <f>IF(ISNA(VLOOKUP($L46,#REF!,8,FALSE))=TRUE,"",VLOOKUP($L46,#REF!,8,FALSE))</f>
        <v>#REF!</v>
      </c>
      <c r="Q46" s="57" t="e">
        <f t="shared" si="16"/>
        <v>#REF!</v>
      </c>
    </row>
    <row r="47" spans="1:17" ht="16.5" customHeight="1" x14ac:dyDescent="0.2">
      <c r="A47" s="39" t="e">
        <f>VLOOKUP($B47,#REF!,2,FALSE)</f>
        <v>#N/A</v>
      </c>
      <c r="B47" s="54" t="e">
        <f t="shared" si="9"/>
        <v>#N/A</v>
      </c>
      <c r="C47" s="54" t="e">
        <f t="shared" si="10"/>
        <v>#N/A</v>
      </c>
      <c r="D47" s="54" t="e">
        <f t="shared" si="11"/>
        <v>#N/A</v>
      </c>
      <c r="E47" s="54" t="e">
        <f t="shared" si="12"/>
        <v>#N/A</v>
      </c>
      <c r="F47" s="54" t="e">
        <f t="shared" si="13"/>
        <v>#N/A</v>
      </c>
      <c r="G47" s="54" t="e">
        <f t="shared" si="14"/>
        <v>#N/A</v>
      </c>
      <c r="H47" s="61">
        <f t="shared" si="8"/>
        <v>44</v>
      </c>
      <c r="K47" s="43" t="e">
        <f t="shared" si="15"/>
        <v>#REF!</v>
      </c>
      <c r="L47" s="56">
        <v>44</v>
      </c>
      <c r="M47" s="55" t="e">
        <f>IF(ISNA(VLOOKUP($L47,'All Individuals Day 1 (ALL)'!$C$3:$G$131,4,FALSE)+VLOOKUP($L47,#REF!,4,FALSE))=TRUE,"",VLOOKUP($L47,'All Individuals Day 1 (ALL)'!$C$3:$G$131,4,FALSE)+VLOOKUP($L47,#REF!,4,FALSE))</f>
        <v>#REF!</v>
      </c>
      <c r="N47" s="55" t="e">
        <f>IF(ISNA(VLOOKUP($L47,'All Individuals Day 1 (ALL)'!$C$3:$G$131,5,FALSE)+VLOOKUP($L47,#REF!,5,FALSE))=TRUE,"",VLOOKUP($L47,'All Individuals Day 1 (ALL)'!$C$3:$G$131,5,FALSE)+VLOOKUP($L47,#REF!,5,FALSE))</f>
        <v>#REF!</v>
      </c>
      <c r="O47" s="55">
        <f>IF(ISNA(VLOOKUP($L47,'All Individuals Day 1 (ALL)'!$C$3:$K$131,8,FALSE))=TRUE,"",VLOOKUP($L47,'All Individuals Day 1 (ALL)'!$C$3:$K$131,8,FALSE))</f>
        <v>11</v>
      </c>
      <c r="P47" s="55" t="e">
        <f>IF(ISNA(VLOOKUP($L47,#REF!,8,FALSE))=TRUE,"",VLOOKUP($L47,#REF!,8,FALSE))</f>
        <v>#REF!</v>
      </c>
      <c r="Q47" s="57" t="e">
        <f t="shared" si="16"/>
        <v>#REF!</v>
      </c>
    </row>
    <row r="48" spans="1:17" ht="16.5" customHeight="1" x14ac:dyDescent="0.2">
      <c r="A48" s="39" t="e">
        <f>VLOOKUP($B48,#REF!,2,FALSE)</f>
        <v>#N/A</v>
      </c>
      <c r="B48" s="54" t="e">
        <f t="shared" si="9"/>
        <v>#N/A</v>
      </c>
      <c r="C48" s="54" t="e">
        <f t="shared" si="10"/>
        <v>#N/A</v>
      </c>
      <c r="D48" s="54" t="e">
        <f t="shared" si="11"/>
        <v>#N/A</v>
      </c>
      <c r="E48" s="54" t="e">
        <f t="shared" si="12"/>
        <v>#N/A</v>
      </c>
      <c r="F48" s="54" t="e">
        <f t="shared" si="13"/>
        <v>#N/A</v>
      </c>
      <c r="G48" s="54" t="e">
        <f t="shared" si="14"/>
        <v>#N/A</v>
      </c>
      <c r="H48" s="61">
        <f t="shared" si="8"/>
        <v>45</v>
      </c>
      <c r="K48" s="43" t="e">
        <f t="shared" si="15"/>
        <v>#REF!</v>
      </c>
      <c r="L48" s="56">
        <v>45</v>
      </c>
      <c r="M48" s="55" t="e">
        <f>IF(ISNA(VLOOKUP($L48,'All Individuals Day 1 (ALL)'!$C$3:$G$131,4,FALSE)+VLOOKUP($L48,#REF!,4,FALSE))=TRUE,"",VLOOKUP($L48,'All Individuals Day 1 (ALL)'!$C$3:$G$131,4,FALSE)+VLOOKUP($L48,#REF!,4,FALSE))</f>
        <v>#REF!</v>
      </c>
      <c r="N48" s="55" t="e">
        <f>IF(ISNA(VLOOKUP($L48,'All Individuals Day 1 (ALL)'!$C$3:$G$131,5,FALSE)+VLOOKUP($L48,#REF!,5,FALSE))=TRUE,"",VLOOKUP($L48,'All Individuals Day 1 (ALL)'!$C$3:$G$131,5,FALSE)+VLOOKUP($L48,#REF!,5,FALSE))</f>
        <v>#REF!</v>
      </c>
      <c r="O48" s="55">
        <f>IF(ISNA(VLOOKUP($L48,'All Individuals Day 1 (ALL)'!$C$3:$K$131,8,FALSE))=TRUE,"",VLOOKUP($L48,'All Individuals Day 1 (ALL)'!$C$3:$K$131,8,FALSE))</f>
        <v>13</v>
      </c>
      <c r="P48" s="55" t="e">
        <f>IF(ISNA(VLOOKUP($L48,#REF!,8,FALSE))=TRUE,"",VLOOKUP($L48,#REF!,8,FALSE))</f>
        <v>#REF!</v>
      </c>
      <c r="Q48" s="57" t="e">
        <f t="shared" si="16"/>
        <v>#REF!</v>
      </c>
    </row>
    <row r="49" spans="1:17" ht="16.5" customHeight="1" x14ac:dyDescent="0.2">
      <c r="A49" s="39" t="e">
        <f>VLOOKUP($B49,#REF!,2,FALSE)</f>
        <v>#N/A</v>
      </c>
      <c r="B49" s="54" t="e">
        <f t="shared" si="9"/>
        <v>#N/A</v>
      </c>
      <c r="C49" s="54" t="e">
        <f t="shared" si="10"/>
        <v>#N/A</v>
      </c>
      <c r="D49" s="54" t="e">
        <f t="shared" si="11"/>
        <v>#N/A</v>
      </c>
      <c r="E49" s="54" t="e">
        <f t="shared" si="12"/>
        <v>#N/A</v>
      </c>
      <c r="F49" s="54" t="e">
        <f t="shared" si="13"/>
        <v>#N/A</v>
      </c>
      <c r="G49" s="54" t="e">
        <f t="shared" si="14"/>
        <v>#N/A</v>
      </c>
      <c r="H49" s="61">
        <f t="shared" si="8"/>
        <v>46</v>
      </c>
      <c r="K49" s="43" t="e">
        <f t="shared" si="15"/>
        <v>#REF!</v>
      </c>
      <c r="L49" s="56">
        <v>46</v>
      </c>
      <c r="M49" s="55" t="e">
        <f>IF(ISNA(VLOOKUP($L49,'All Individuals Day 1 (ALL)'!$C$3:$G$131,4,FALSE)+VLOOKUP($L49,#REF!,4,FALSE))=TRUE,"",VLOOKUP($L49,'All Individuals Day 1 (ALL)'!$C$3:$G$131,4,FALSE)+VLOOKUP($L49,#REF!,4,FALSE))</f>
        <v>#REF!</v>
      </c>
      <c r="N49" s="55" t="e">
        <f>IF(ISNA(VLOOKUP($L49,'All Individuals Day 1 (ALL)'!$C$3:$G$131,5,FALSE)+VLOOKUP($L49,#REF!,5,FALSE))=TRUE,"",VLOOKUP($L49,'All Individuals Day 1 (ALL)'!$C$3:$G$131,5,FALSE)+VLOOKUP($L49,#REF!,5,FALSE))</f>
        <v>#REF!</v>
      </c>
      <c r="O49" s="55">
        <f>IF(ISNA(VLOOKUP($L49,'All Individuals Day 1 (ALL)'!$C$3:$K$131,8,FALSE))=TRUE,"",VLOOKUP($L49,'All Individuals Day 1 (ALL)'!$C$3:$K$131,8,FALSE))</f>
        <v>5</v>
      </c>
      <c r="P49" s="55" t="e">
        <f>IF(ISNA(VLOOKUP($L49,#REF!,8,FALSE))=TRUE,"",VLOOKUP($L49,#REF!,8,FALSE))</f>
        <v>#REF!</v>
      </c>
      <c r="Q49" s="57" t="e">
        <f t="shared" si="16"/>
        <v>#REF!</v>
      </c>
    </row>
    <row r="50" spans="1:17" ht="16.5" customHeight="1" x14ac:dyDescent="0.2">
      <c r="A50" s="39" t="e">
        <f>VLOOKUP($B50,#REF!,2,FALSE)</f>
        <v>#N/A</v>
      </c>
      <c r="B50" s="54" t="e">
        <f t="shared" si="9"/>
        <v>#N/A</v>
      </c>
      <c r="C50" s="54" t="e">
        <f t="shared" si="10"/>
        <v>#N/A</v>
      </c>
      <c r="D50" s="54" t="e">
        <f t="shared" si="11"/>
        <v>#N/A</v>
      </c>
      <c r="E50" s="54" t="e">
        <f t="shared" si="12"/>
        <v>#N/A</v>
      </c>
      <c r="F50" s="54" t="e">
        <f t="shared" si="13"/>
        <v>#N/A</v>
      </c>
      <c r="G50" s="54" t="e">
        <f t="shared" si="14"/>
        <v>#N/A</v>
      </c>
      <c r="H50" s="61">
        <f t="shared" si="8"/>
        <v>47</v>
      </c>
      <c r="K50" s="43" t="e">
        <f t="shared" si="15"/>
        <v>#REF!</v>
      </c>
      <c r="L50" s="56">
        <v>47</v>
      </c>
      <c r="M50" s="55" t="e">
        <f>IF(ISNA(VLOOKUP($L50,'All Individuals Day 1 (ALL)'!$C$3:$G$131,4,FALSE)+VLOOKUP($L50,#REF!,4,FALSE))=TRUE,"",VLOOKUP($L50,'All Individuals Day 1 (ALL)'!$C$3:$G$131,4,FALSE)+VLOOKUP($L50,#REF!,4,FALSE))</f>
        <v>#REF!</v>
      </c>
      <c r="N50" s="55" t="e">
        <f>IF(ISNA(VLOOKUP($L50,'All Individuals Day 1 (ALL)'!$C$3:$G$131,5,FALSE)+VLOOKUP($L50,#REF!,5,FALSE))=TRUE,"",VLOOKUP($L50,'All Individuals Day 1 (ALL)'!$C$3:$G$131,5,FALSE)+VLOOKUP($L50,#REF!,5,FALSE))</f>
        <v>#REF!</v>
      </c>
      <c r="O50" s="55">
        <f>IF(ISNA(VLOOKUP($L50,'All Individuals Day 1 (ALL)'!$C$3:$K$131,8,FALSE))=TRUE,"",VLOOKUP($L50,'All Individuals Day 1 (ALL)'!$C$3:$K$131,8,FALSE))</f>
        <v>10</v>
      </c>
      <c r="P50" s="55" t="e">
        <f>IF(ISNA(VLOOKUP($L50,#REF!,8,FALSE))=TRUE,"",VLOOKUP($L50,#REF!,8,FALSE))</f>
        <v>#REF!</v>
      </c>
      <c r="Q50" s="57" t="e">
        <f t="shared" si="16"/>
        <v>#REF!</v>
      </c>
    </row>
    <row r="51" spans="1:17" ht="16.5" customHeight="1" x14ac:dyDescent="0.2">
      <c r="A51" s="39" t="e">
        <f>VLOOKUP($B51,#REF!,2,FALSE)</f>
        <v>#N/A</v>
      </c>
      <c r="B51" s="54" t="e">
        <f t="shared" si="9"/>
        <v>#N/A</v>
      </c>
      <c r="C51" s="54" t="e">
        <f t="shared" si="10"/>
        <v>#N/A</v>
      </c>
      <c r="D51" s="54" t="e">
        <f t="shared" si="11"/>
        <v>#N/A</v>
      </c>
      <c r="E51" s="54" t="e">
        <f t="shared" si="12"/>
        <v>#N/A</v>
      </c>
      <c r="F51" s="54" t="e">
        <f t="shared" si="13"/>
        <v>#N/A</v>
      </c>
      <c r="G51" s="54" t="e">
        <f t="shared" si="14"/>
        <v>#N/A</v>
      </c>
      <c r="H51" s="61">
        <f t="shared" si="8"/>
        <v>48</v>
      </c>
      <c r="K51" s="43" t="e">
        <f t="shared" si="15"/>
        <v>#REF!</v>
      </c>
      <c r="L51" s="56">
        <v>48</v>
      </c>
      <c r="M51" s="55" t="e">
        <f>IF(ISNA(VLOOKUP($L51,'All Individuals Day 1 (ALL)'!$C$3:$G$131,4,FALSE)+VLOOKUP($L51,#REF!,4,FALSE))=TRUE,"",VLOOKUP($L51,'All Individuals Day 1 (ALL)'!$C$3:$G$131,4,FALSE)+VLOOKUP($L51,#REF!,4,FALSE))</f>
        <v>#REF!</v>
      </c>
      <c r="N51" s="55" t="e">
        <f>IF(ISNA(VLOOKUP($L51,'All Individuals Day 1 (ALL)'!$C$3:$G$131,5,FALSE)+VLOOKUP($L51,#REF!,5,FALSE))=TRUE,"",VLOOKUP($L51,'All Individuals Day 1 (ALL)'!$C$3:$G$131,5,FALSE)+VLOOKUP($L51,#REF!,5,FALSE))</f>
        <v>#REF!</v>
      </c>
      <c r="O51" s="55">
        <f>IF(ISNA(VLOOKUP($L51,'All Individuals Day 1 (ALL)'!$C$3:$K$131,8,FALSE))=TRUE,"",VLOOKUP($L51,'All Individuals Day 1 (ALL)'!$C$3:$K$131,8,FALSE))</f>
        <v>12</v>
      </c>
      <c r="P51" s="55" t="e">
        <f>IF(ISNA(VLOOKUP($L51,#REF!,8,FALSE))=TRUE,"",VLOOKUP($L51,#REF!,8,FALSE))</f>
        <v>#REF!</v>
      </c>
      <c r="Q51" s="57" t="e">
        <f t="shared" si="16"/>
        <v>#REF!</v>
      </c>
    </row>
    <row r="52" spans="1:17" ht="16.5" customHeight="1" x14ac:dyDescent="0.2">
      <c r="A52" s="39" t="e">
        <f>VLOOKUP($B52,#REF!,2,FALSE)</f>
        <v>#N/A</v>
      </c>
      <c r="B52" s="54" t="e">
        <f t="shared" si="9"/>
        <v>#N/A</v>
      </c>
      <c r="C52" s="54" t="e">
        <f t="shared" si="10"/>
        <v>#N/A</v>
      </c>
      <c r="D52" s="54" t="e">
        <f t="shared" si="11"/>
        <v>#N/A</v>
      </c>
      <c r="E52" s="54" t="e">
        <f t="shared" si="12"/>
        <v>#N/A</v>
      </c>
      <c r="F52" s="54" t="e">
        <f t="shared" si="13"/>
        <v>#N/A</v>
      </c>
      <c r="G52" s="54" t="e">
        <f t="shared" si="14"/>
        <v>#N/A</v>
      </c>
      <c r="H52" s="61">
        <f t="shared" si="8"/>
        <v>49</v>
      </c>
      <c r="K52" s="43" t="e">
        <f t="shared" si="15"/>
        <v>#REF!</v>
      </c>
      <c r="L52" s="56">
        <v>49</v>
      </c>
      <c r="M52" s="55" t="e">
        <f>IF(ISNA(VLOOKUP($L52,'All Individuals Day 1 (ALL)'!$C$3:$G$131,4,FALSE)+VLOOKUP($L52,#REF!,4,FALSE))=TRUE,"",VLOOKUP($L52,'All Individuals Day 1 (ALL)'!$C$3:$G$131,4,FALSE)+VLOOKUP($L52,#REF!,4,FALSE))</f>
        <v>#REF!</v>
      </c>
      <c r="N52" s="55" t="e">
        <f>IF(ISNA(VLOOKUP($L52,'All Individuals Day 1 (ALL)'!$C$3:$G$131,5,FALSE)+VLOOKUP($L52,#REF!,5,FALSE))=TRUE,"",VLOOKUP($L52,'All Individuals Day 1 (ALL)'!$C$3:$G$131,5,FALSE)+VLOOKUP($L52,#REF!,5,FALSE))</f>
        <v>#REF!</v>
      </c>
      <c r="O52" s="55">
        <f>IF(ISNA(VLOOKUP($L52,'All Individuals Day 1 (ALL)'!$C$3:$K$131,8,FALSE))=TRUE,"",VLOOKUP($L52,'All Individuals Day 1 (ALL)'!$C$3:$K$131,8,FALSE))</f>
        <v>6</v>
      </c>
      <c r="P52" s="55" t="e">
        <f>IF(ISNA(VLOOKUP($L52,#REF!,8,FALSE))=TRUE,"",VLOOKUP($L52,#REF!,8,FALSE))</f>
        <v>#REF!</v>
      </c>
      <c r="Q52" s="57" t="e">
        <f t="shared" si="16"/>
        <v>#REF!</v>
      </c>
    </row>
    <row r="53" spans="1:17" ht="16.5" customHeight="1" x14ac:dyDescent="0.2">
      <c r="A53" s="39" t="e">
        <f>VLOOKUP($B53,#REF!,2,FALSE)</f>
        <v>#N/A</v>
      </c>
      <c r="B53" s="54" t="e">
        <f t="shared" si="9"/>
        <v>#N/A</v>
      </c>
      <c r="C53" s="54" t="e">
        <f t="shared" si="10"/>
        <v>#N/A</v>
      </c>
      <c r="D53" s="54" t="e">
        <f t="shared" si="11"/>
        <v>#N/A</v>
      </c>
      <c r="E53" s="54" t="e">
        <f t="shared" si="12"/>
        <v>#N/A</v>
      </c>
      <c r="F53" s="54" t="e">
        <f t="shared" si="13"/>
        <v>#N/A</v>
      </c>
      <c r="G53" s="54" t="e">
        <f t="shared" si="14"/>
        <v>#N/A</v>
      </c>
      <c r="H53" s="61">
        <f t="shared" si="8"/>
        <v>50</v>
      </c>
      <c r="K53" s="43" t="e">
        <f t="shared" si="15"/>
        <v>#REF!</v>
      </c>
      <c r="L53" s="56">
        <v>50</v>
      </c>
      <c r="M53" s="55" t="e">
        <f>IF(ISNA(VLOOKUP($L53,'All Individuals Day 1 (ALL)'!$C$3:$G$131,4,FALSE)+VLOOKUP($L53,#REF!,4,FALSE))=TRUE,"",VLOOKUP($L53,'All Individuals Day 1 (ALL)'!$C$3:$G$131,4,FALSE)+VLOOKUP($L53,#REF!,4,FALSE))</f>
        <v>#REF!</v>
      </c>
      <c r="N53" s="55" t="e">
        <f>IF(ISNA(VLOOKUP($L53,'All Individuals Day 1 (ALL)'!$C$3:$G$131,5,FALSE)+VLOOKUP($L53,#REF!,5,FALSE))=TRUE,"",VLOOKUP($L53,'All Individuals Day 1 (ALL)'!$C$3:$G$131,5,FALSE)+VLOOKUP($L53,#REF!,5,FALSE))</f>
        <v>#REF!</v>
      </c>
      <c r="O53" s="55">
        <f>IF(ISNA(VLOOKUP($L53,'All Individuals Day 1 (ALL)'!$C$3:$K$131,8,FALSE))=TRUE,"",VLOOKUP($L53,'All Individuals Day 1 (ALL)'!$C$3:$K$131,8,FALSE))</f>
        <v>4</v>
      </c>
      <c r="P53" s="55" t="e">
        <f>IF(ISNA(VLOOKUP($L53,#REF!,8,FALSE))=TRUE,"",VLOOKUP($L53,#REF!,8,FALSE))</f>
        <v>#REF!</v>
      </c>
      <c r="Q53" s="57" t="e">
        <f t="shared" si="16"/>
        <v>#REF!</v>
      </c>
    </row>
    <row r="54" spans="1:17" ht="16.5" customHeight="1" x14ac:dyDescent="0.2">
      <c r="A54" s="39" t="e">
        <f>VLOOKUP($B54,#REF!,2,FALSE)</f>
        <v>#N/A</v>
      </c>
      <c r="B54" s="54" t="e">
        <f t="shared" si="9"/>
        <v>#N/A</v>
      </c>
      <c r="C54" s="54" t="e">
        <f t="shared" si="10"/>
        <v>#N/A</v>
      </c>
      <c r="D54" s="54" t="e">
        <f t="shared" si="11"/>
        <v>#N/A</v>
      </c>
      <c r="E54" s="54" t="e">
        <f t="shared" si="12"/>
        <v>#N/A</v>
      </c>
      <c r="F54" s="54" t="e">
        <f t="shared" si="13"/>
        <v>#N/A</v>
      </c>
      <c r="G54" s="54" t="e">
        <f t="shared" si="14"/>
        <v>#N/A</v>
      </c>
      <c r="H54" s="61">
        <f t="shared" si="8"/>
        <v>51</v>
      </c>
      <c r="K54" s="43" t="e">
        <f t="shared" si="15"/>
        <v>#REF!</v>
      </c>
      <c r="L54" s="56">
        <v>51</v>
      </c>
      <c r="M54" s="55" t="e">
        <f>IF(ISNA(VLOOKUP($L54,'All Individuals Day 1 (ALL)'!$C$3:$G$131,4,FALSE)+VLOOKUP($L54,#REF!,4,FALSE))=TRUE,"",VLOOKUP($L54,'All Individuals Day 1 (ALL)'!$C$3:$G$131,4,FALSE)+VLOOKUP($L54,#REF!,4,FALSE))</f>
        <v>#REF!</v>
      </c>
      <c r="N54" s="55" t="e">
        <f>IF(ISNA(VLOOKUP($L54,'All Individuals Day 1 (ALL)'!$C$3:$G$131,5,FALSE)+VLOOKUP($L54,#REF!,5,FALSE))=TRUE,"",VLOOKUP($L54,'All Individuals Day 1 (ALL)'!$C$3:$G$131,5,FALSE)+VLOOKUP($L54,#REF!,5,FALSE))</f>
        <v>#REF!</v>
      </c>
      <c r="O54" s="55">
        <f>IF(ISNA(VLOOKUP($L54,'All Individuals Day 1 (ALL)'!$C$3:$K$131,8,FALSE))=TRUE,"",VLOOKUP($L54,'All Individuals Day 1 (ALL)'!$C$3:$K$131,8,FALSE))</f>
        <v>5</v>
      </c>
      <c r="P54" s="55" t="e">
        <f>IF(ISNA(VLOOKUP($L54,#REF!,8,FALSE))=TRUE,"",VLOOKUP($L54,#REF!,8,FALSE))</f>
        <v>#REF!</v>
      </c>
      <c r="Q54" s="57" t="e">
        <f t="shared" si="16"/>
        <v>#REF!</v>
      </c>
    </row>
    <row r="55" spans="1:17" s="11" customFormat="1" ht="16.5" customHeight="1" x14ac:dyDescent="0.2">
      <c r="A55" s="39" t="e">
        <f>VLOOKUP($B55,#REF!,2,FALSE)</f>
        <v>#N/A</v>
      </c>
      <c r="B55" s="54" t="e">
        <f t="shared" si="9"/>
        <v>#N/A</v>
      </c>
      <c r="C55" s="54" t="e">
        <f t="shared" si="10"/>
        <v>#N/A</v>
      </c>
      <c r="D55" s="54" t="e">
        <f t="shared" si="11"/>
        <v>#N/A</v>
      </c>
      <c r="E55" s="54" t="e">
        <f t="shared" si="12"/>
        <v>#N/A</v>
      </c>
      <c r="F55" s="54" t="e">
        <f t="shared" si="13"/>
        <v>#N/A</v>
      </c>
      <c r="G55" s="54" t="e">
        <f t="shared" si="14"/>
        <v>#N/A</v>
      </c>
      <c r="H55" s="61">
        <f t="shared" si="8"/>
        <v>52</v>
      </c>
      <c r="K55" s="43" t="e">
        <f t="shared" si="15"/>
        <v>#REF!</v>
      </c>
      <c r="L55" s="56">
        <v>52</v>
      </c>
      <c r="M55" s="55" t="e">
        <f>IF(ISNA(VLOOKUP($L55,'All Individuals Day 1 (ALL)'!$C$3:$G$131,4,FALSE)+VLOOKUP($L55,#REF!,4,FALSE))=TRUE,"",VLOOKUP($L55,'All Individuals Day 1 (ALL)'!$C$3:$G$131,4,FALSE)+VLOOKUP($L55,#REF!,4,FALSE))</f>
        <v>#REF!</v>
      </c>
      <c r="N55" s="55" t="e">
        <f>IF(ISNA(VLOOKUP($L55,'All Individuals Day 1 (ALL)'!$C$3:$G$131,5,FALSE)+VLOOKUP($L55,#REF!,5,FALSE))=TRUE,"",VLOOKUP($L55,'All Individuals Day 1 (ALL)'!$C$3:$G$131,5,FALSE)+VLOOKUP($L55,#REF!,5,FALSE))</f>
        <v>#REF!</v>
      </c>
      <c r="O55" s="55">
        <f>IF(ISNA(VLOOKUP($L55,'All Individuals Day 1 (ALL)'!$C$3:$K$131,8,FALSE))=TRUE,"",VLOOKUP($L55,'All Individuals Day 1 (ALL)'!$C$3:$K$131,8,FALSE))</f>
        <v>1</v>
      </c>
      <c r="P55" s="55" t="e">
        <f>IF(ISNA(VLOOKUP($L55,#REF!,8,FALSE))=TRUE,"",VLOOKUP($L55,#REF!,8,FALSE))</f>
        <v>#REF!</v>
      </c>
      <c r="Q55" s="57" t="e">
        <f t="shared" si="16"/>
        <v>#REF!</v>
      </c>
    </row>
    <row r="56" spans="1:17" ht="16.5" customHeight="1" x14ac:dyDescent="0.2">
      <c r="A56" s="39" t="e">
        <f>VLOOKUP($B56,#REF!,2,FALSE)</f>
        <v>#N/A</v>
      </c>
      <c r="B56" s="54" t="e">
        <f t="shared" si="9"/>
        <v>#N/A</v>
      </c>
      <c r="C56" s="54" t="e">
        <f t="shared" si="10"/>
        <v>#N/A</v>
      </c>
      <c r="D56" s="54" t="e">
        <f t="shared" si="11"/>
        <v>#N/A</v>
      </c>
      <c r="E56" s="54" t="e">
        <f t="shared" si="12"/>
        <v>#N/A</v>
      </c>
      <c r="F56" s="54" t="e">
        <f t="shared" si="13"/>
        <v>#N/A</v>
      </c>
      <c r="G56" s="54" t="e">
        <f t="shared" si="14"/>
        <v>#N/A</v>
      </c>
      <c r="H56" s="61">
        <f t="shared" si="8"/>
        <v>53</v>
      </c>
      <c r="K56" s="43" t="e">
        <f t="shared" si="15"/>
        <v>#REF!</v>
      </c>
      <c r="L56" s="56">
        <v>53</v>
      </c>
      <c r="M56" s="55" t="e">
        <f>IF(ISNA(VLOOKUP($L56,'All Individuals Day 1 (ALL)'!$C$3:$G$131,4,FALSE)+VLOOKUP($L56,#REF!,4,FALSE))=TRUE,"",VLOOKUP($L56,'All Individuals Day 1 (ALL)'!$C$3:$G$131,4,FALSE)+VLOOKUP($L56,#REF!,4,FALSE))</f>
        <v>#REF!</v>
      </c>
      <c r="N56" s="55" t="e">
        <f>IF(ISNA(VLOOKUP($L56,'All Individuals Day 1 (ALL)'!$C$3:$G$131,5,FALSE)+VLOOKUP($L56,#REF!,5,FALSE))=TRUE,"",VLOOKUP($L56,'All Individuals Day 1 (ALL)'!$C$3:$G$131,5,FALSE)+VLOOKUP($L56,#REF!,5,FALSE))</f>
        <v>#REF!</v>
      </c>
      <c r="O56" s="55">
        <f>IF(ISNA(VLOOKUP($L56,'All Individuals Day 1 (ALL)'!$C$3:$K$131,8,FALSE))=TRUE,"",VLOOKUP($L56,'All Individuals Day 1 (ALL)'!$C$3:$K$131,8,FALSE))</f>
        <v>12</v>
      </c>
      <c r="P56" s="55" t="e">
        <f>IF(ISNA(VLOOKUP($L56,#REF!,8,FALSE))=TRUE,"",VLOOKUP($L56,#REF!,8,FALSE))</f>
        <v>#REF!</v>
      </c>
      <c r="Q56" s="57" t="e">
        <f t="shared" si="16"/>
        <v>#REF!</v>
      </c>
    </row>
    <row r="57" spans="1:17" ht="16.5" customHeight="1" x14ac:dyDescent="0.2">
      <c r="A57" s="39" t="e">
        <f>VLOOKUP($B57,#REF!,2,FALSE)</f>
        <v>#N/A</v>
      </c>
      <c r="B57" s="54" t="e">
        <f t="shared" si="9"/>
        <v>#N/A</v>
      </c>
      <c r="C57" s="54" t="e">
        <f t="shared" si="10"/>
        <v>#N/A</v>
      </c>
      <c r="D57" s="54" t="e">
        <f t="shared" si="11"/>
        <v>#N/A</v>
      </c>
      <c r="E57" s="54" t="e">
        <f t="shared" si="12"/>
        <v>#N/A</v>
      </c>
      <c r="F57" s="54" t="e">
        <f t="shared" si="13"/>
        <v>#N/A</v>
      </c>
      <c r="G57" s="54" t="e">
        <f t="shared" si="14"/>
        <v>#N/A</v>
      </c>
      <c r="H57" s="61">
        <f t="shared" si="8"/>
        <v>54</v>
      </c>
      <c r="K57" s="43" t="e">
        <f t="shared" si="15"/>
        <v>#REF!</v>
      </c>
      <c r="L57" s="56">
        <v>54</v>
      </c>
      <c r="M57" s="55" t="e">
        <f>IF(ISNA(VLOOKUP($L57,'All Individuals Day 1 (ALL)'!$C$3:$G$131,4,FALSE)+VLOOKUP($L57,#REF!,4,FALSE))=TRUE,"",VLOOKUP($L57,'All Individuals Day 1 (ALL)'!$C$3:$G$131,4,FALSE)+VLOOKUP($L57,#REF!,4,FALSE))</f>
        <v>#REF!</v>
      </c>
      <c r="N57" s="55" t="e">
        <f>IF(ISNA(VLOOKUP($L57,'All Individuals Day 1 (ALL)'!$C$3:$G$131,5,FALSE)+VLOOKUP($L57,#REF!,5,FALSE))=TRUE,"",VLOOKUP($L57,'All Individuals Day 1 (ALL)'!$C$3:$G$131,5,FALSE)+VLOOKUP($L57,#REF!,5,FALSE))</f>
        <v>#REF!</v>
      </c>
      <c r="O57" s="55">
        <f>IF(ISNA(VLOOKUP($L57,'All Individuals Day 1 (ALL)'!$C$3:$K$131,8,FALSE))=TRUE,"",VLOOKUP($L57,'All Individuals Day 1 (ALL)'!$C$3:$K$131,8,FALSE))</f>
        <v>9</v>
      </c>
      <c r="P57" s="55" t="e">
        <f>IF(ISNA(VLOOKUP($L57,#REF!,8,FALSE))=TRUE,"",VLOOKUP($L57,#REF!,8,FALSE))</f>
        <v>#REF!</v>
      </c>
      <c r="Q57" s="57" t="e">
        <f t="shared" si="16"/>
        <v>#REF!</v>
      </c>
    </row>
    <row r="58" spans="1:17" ht="16.5" customHeight="1" x14ac:dyDescent="0.2">
      <c r="A58" s="39" t="e">
        <f>VLOOKUP($B58,#REF!,2,FALSE)</f>
        <v>#N/A</v>
      </c>
      <c r="B58" s="54" t="e">
        <f t="shared" si="9"/>
        <v>#N/A</v>
      </c>
      <c r="C58" s="54" t="e">
        <f t="shared" si="10"/>
        <v>#N/A</v>
      </c>
      <c r="D58" s="54" t="e">
        <f t="shared" si="11"/>
        <v>#N/A</v>
      </c>
      <c r="E58" s="54" t="e">
        <f t="shared" si="12"/>
        <v>#N/A</v>
      </c>
      <c r="F58" s="54" t="e">
        <f t="shared" si="13"/>
        <v>#N/A</v>
      </c>
      <c r="G58" s="54" t="e">
        <f t="shared" si="14"/>
        <v>#N/A</v>
      </c>
      <c r="H58" s="61">
        <f t="shared" si="8"/>
        <v>55</v>
      </c>
      <c r="K58" s="43" t="e">
        <f t="shared" si="15"/>
        <v>#REF!</v>
      </c>
      <c r="L58" s="56">
        <v>55</v>
      </c>
      <c r="M58" s="55" t="e">
        <f>IF(ISNA(VLOOKUP($L58,'All Individuals Day 1 (ALL)'!$C$3:$G$131,4,FALSE)+VLOOKUP($L58,#REF!,4,FALSE))=TRUE,"",VLOOKUP($L58,'All Individuals Day 1 (ALL)'!$C$3:$G$131,4,FALSE)+VLOOKUP($L58,#REF!,4,FALSE))</f>
        <v>#REF!</v>
      </c>
      <c r="N58" s="55" t="e">
        <f>IF(ISNA(VLOOKUP($L58,'All Individuals Day 1 (ALL)'!$C$3:$G$131,5,FALSE)+VLOOKUP($L58,#REF!,5,FALSE))=TRUE,"",VLOOKUP($L58,'All Individuals Day 1 (ALL)'!$C$3:$G$131,5,FALSE)+VLOOKUP($L58,#REF!,5,FALSE))</f>
        <v>#REF!</v>
      </c>
      <c r="O58" s="55">
        <f>IF(ISNA(VLOOKUP($L58,'All Individuals Day 1 (ALL)'!$C$3:$K$131,8,FALSE))=TRUE,"",VLOOKUP($L58,'All Individuals Day 1 (ALL)'!$C$3:$K$131,8,FALSE))</f>
        <v>4</v>
      </c>
      <c r="P58" s="55" t="e">
        <f>IF(ISNA(VLOOKUP($L58,#REF!,8,FALSE))=TRUE,"",VLOOKUP($L58,#REF!,8,FALSE))</f>
        <v>#REF!</v>
      </c>
      <c r="Q58" s="57" t="e">
        <f t="shared" si="16"/>
        <v>#REF!</v>
      </c>
    </row>
    <row r="59" spans="1:17" ht="16.5" customHeight="1" x14ac:dyDescent="0.2">
      <c r="A59" s="39" t="e">
        <f>VLOOKUP($B59,#REF!,2,FALSE)</f>
        <v>#N/A</v>
      </c>
      <c r="B59" s="54" t="e">
        <f t="shared" si="9"/>
        <v>#N/A</v>
      </c>
      <c r="C59" s="54" t="e">
        <f t="shared" si="10"/>
        <v>#N/A</v>
      </c>
      <c r="D59" s="54" t="e">
        <f t="shared" si="11"/>
        <v>#N/A</v>
      </c>
      <c r="E59" s="54" t="e">
        <f t="shared" si="12"/>
        <v>#N/A</v>
      </c>
      <c r="F59" s="54" t="e">
        <f t="shared" si="13"/>
        <v>#N/A</v>
      </c>
      <c r="G59" s="54" t="e">
        <f t="shared" si="14"/>
        <v>#N/A</v>
      </c>
      <c r="H59" s="61">
        <f t="shared" si="8"/>
        <v>56</v>
      </c>
      <c r="K59" s="43" t="e">
        <f t="shared" si="15"/>
        <v>#REF!</v>
      </c>
      <c r="L59" s="56">
        <v>56</v>
      </c>
      <c r="M59" s="55" t="e">
        <f>IF(ISNA(VLOOKUP($L59,'All Individuals Day 1 (ALL)'!$C$3:$G$131,4,FALSE)+VLOOKUP($L59,#REF!,4,FALSE))=TRUE,"",VLOOKUP($L59,'All Individuals Day 1 (ALL)'!$C$3:$G$131,4,FALSE)+VLOOKUP($L59,#REF!,4,FALSE))</f>
        <v>#REF!</v>
      </c>
      <c r="N59" s="55" t="e">
        <f>IF(ISNA(VLOOKUP($L59,'All Individuals Day 1 (ALL)'!$C$3:$G$131,5,FALSE)+VLOOKUP($L59,#REF!,5,FALSE))=TRUE,"",VLOOKUP($L59,'All Individuals Day 1 (ALL)'!$C$3:$G$131,5,FALSE)+VLOOKUP($L59,#REF!,5,FALSE))</f>
        <v>#REF!</v>
      </c>
      <c r="O59" s="55">
        <f>IF(ISNA(VLOOKUP($L59,'All Individuals Day 1 (ALL)'!$C$3:$K$131,8,FALSE))=TRUE,"",VLOOKUP($L59,'All Individuals Day 1 (ALL)'!$C$3:$K$131,8,FALSE))</f>
        <v>1</v>
      </c>
      <c r="P59" s="55" t="e">
        <f>IF(ISNA(VLOOKUP($L59,#REF!,8,FALSE))=TRUE,"",VLOOKUP($L59,#REF!,8,FALSE))</f>
        <v>#REF!</v>
      </c>
      <c r="Q59" s="57" t="e">
        <f t="shared" si="16"/>
        <v>#REF!</v>
      </c>
    </row>
    <row r="60" spans="1:17" ht="16.5" customHeight="1" x14ac:dyDescent="0.2">
      <c r="A60" s="39" t="e">
        <f>VLOOKUP($B60,#REF!,2,FALSE)</f>
        <v>#N/A</v>
      </c>
      <c r="B60" s="54" t="e">
        <f t="shared" si="9"/>
        <v>#N/A</v>
      </c>
      <c r="C60" s="54" t="e">
        <f t="shared" si="10"/>
        <v>#N/A</v>
      </c>
      <c r="D60" s="54" t="e">
        <f t="shared" si="11"/>
        <v>#N/A</v>
      </c>
      <c r="E60" s="54" t="e">
        <f t="shared" si="12"/>
        <v>#N/A</v>
      </c>
      <c r="F60" s="54" t="e">
        <f t="shared" si="13"/>
        <v>#N/A</v>
      </c>
      <c r="G60" s="54" t="e">
        <f t="shared" si="14"/>
        <v>#N/A</v>
      </c>
      <c r="H60" s="61">
        <f t="shared" si="8"/>
        <v>57</v>
      </c>
      <c r="K60" s="43" t="e">
        <f t="shared" si="15"/>
        <v>#REF!</v>
      </c>
      <c r="L60" s="56">
        <v>57</v>
      </c>
      <c r="M60" s="55" t="e">
        <f>IF(ISNA(VLOOKUP($L60,'All Individuals Day 1 (ALL)'!$C$3:$G$131,4,FALSE)+VLOOKUP($L60,#REF!,4,FALSE))=TRUE,"",VLOOKUP($L60,'All Individuals Day 1 (ALL)'!$C$3:$G$131,4,FALSE)+VLOOKUP($L60,#REF!,4,FALSE))</f>
        <v>#REF!</v>
      </c>
      <c r="N60" s="55" t="e">
        <f>IF(ISNA(VLOOKUP($L60,'All Individuals Day 1 (ALL)'!$C$3:$G$131,5,FALSE)+VLOOKUP($L60,#REF!,5,FALSE))=TRUE,"",VLOOKUP($L60,'All Individuals Day 1 (ALL)'!$C$3:$G$131,5,FALSE)+VLOOKUP($L60,#REF!,5,FALSE))</f>
        <v>#REF!</v>
      </c>
      <c r="O60" s="55">
        <f>IF(ISNA(VLOOKUP($L60,'All Individuals Day 1 (ALL)'!$C$3:$K$131,8,FALSE))=TRUE,"",VLOOKUP($L60,'All Individuals Day 1 (ALL)'!$C$3:$K$131,8,FALSE))</f>
        <v>14</v>
      </c>
      <c r="P60" s="55" t="e">
        <f>IF(ISNA(VLOOKUP($L60,#REF!,8,FALSE))=TRUE,"",VLOOKUP($L60,#REF!,8,FALSE))</f>
        <v>#REF!</v>
      </c>
      <c r="Q60" s="57" t="e">
        <f t="shared" si="16"/>
        <v>#REF!</v>
      </c>
    </row>
    <row r="61" spans="1:17" ht="16.5" customHeight="1" x14ac:dyDescent="0.2">
      <c r="A61" s="39" t="e">
        <f>VLOOKUP($B61,#REF!,2,FALSE)</f>
        <v>#N/A</v>
      </c>
      <c r="B61" s="54" t="e">
        <f t="shared" si="9"/>
        <v>#N/A</v>
      </c>
      <c r="C61" s="54" t="e">
        <f t="shared" si="10"/>
        <v>#N/A</v>
      </c>
      <c r="D61" s="54" t="e">
        <f t="shared" si="11"/>
        <v>#N/A</v>
      </c>
      <c r="E61" s="54" t="e">
        <f t="shared" si="12"/>
        <v>#N/A</v>
      </c>
      <c r="F61" s="54" t="e">
        <f t="shared" si="13"/>
        <v>#N/A</v>
      </c>
      <c r="G61" s="54" t="e">
        <f t="shared" si="14"/>
        <v>#N/A</v>
      </c>
      <c r="H61" s="61">
        <f t="shared" si="8"/>
        <v>58</v>
      </c>
      <c r="K61" s="43" t="e">
        <f t="shared" si="15"/>
        <v>#REF!</v>
      </c>
      <c r="L61" s="56">
        <v>58</v>
      </c>
      <c r="M61" s="55" t="e">
        <f>IF(ISNA(VLOOKUP($L61,'All Individuals Day 1 (ALL)'!$C$3:$G$131,4,FALSE)+VLOOKUP($L61,#REF!,4,FALSE))=TRUE,"",VLOOKUP($L61,'All Individuals Day 1 (ALL)'!$C$3:$G$131,4,FALSE)+VLOOKUP($L61,#REF!,4,FALSE))</f>
        <v>#REF!</v>
      </c>
      <c r="N61" s="55" t="e">
        <f>IF(ISNA(VLOOKUP($L61,'All Individuals Day 1 (ALL)'!$C$3:$G$131,5,FALSE)+VLOOKUP($L61,#REF!,5,FALSE))=TRUE,"",VLOOKUP($L61,'All Individuals Day 1 (ALL)'!$C$3:$G$131,5,FALSE)+VLOOKUP($L61,#REF!,5,FALSE))</f>
        <v>#REF!</v>
      </c>
      <c r="O61" s="55">
        <f>IF(ISNA(VLOOKUP($L61,'All Individuals Day 1 (ALL)'!$C$3:$K$131,8,FALSE))=TRUE,"",VLOOKUP($L61,'All Individuals Day 1 (ALL)'!$C$3:$K$131,8,FALSE))</f>
        <v>13</v>
      </c>
      <c r="P61" s="55" t="e">
        <f>IF(ISNA(VLOOKUP($L61,#REF!,8,FALSE))=TRUE,"",VLOOKUP($L61,#REF!,8,FALSE))</f>
        <v>#REF!</v>
      </c>
      <c r="Q61" s="57" t="e">
        <f t="shared" si="16"/>
        <v>#REF!</v>
      </c>
    </row>
    <row r="62" spans="1:17" ht="16.5" customHeight="1" x14ac:dyDescent="0.2">
      <c r="A62" s="39" t="e">
        <f>VLOOKUP($B62,#REF!,2,FALSE)</f>
        <v>#N/A</v>
      </c>
      <c r="B62" s="54" t="e">
        <f t="shared" si="9"/>
        <v>#N/A</v>
      </c>
      <c r="C62" s="54" t="e">
        <f t="shared" si="10"/>
        <v>#N/A</v>
      </c>
      <c r="D62" s="54" t="e">
        <f t="shared" si="11"/>
        <v>#N/A</v>
      </c>
      <c r="E62" s="54" t="e">
        <f t="shared" si="12"/>
        <v>#N/A</v>
      </c>
      <c r="F62" s="54" t="e">
        <f t="shared" si="13"/>
        <v>#N/A</v>
      </c>
      <c r="G62" s="54" t="e">
        <f t="shared" si="14"/>
        <v>#N/A</v>
      </c>
      <c r="H62" s="61">
        <f t="shared" si="8"/>
        <v>59</v>
      </c>
      <c r="K62" s="43" t="e">
        <f t="shared" si="15"/>
        <v>#REF!</v>
      </c>
      <c r="L62" s="56">
        <v>59</v>
      </c>
      <c r="M62" s="55" t="e">
        <f>IF(ISNA(VLOOKUP($L62,'All Individuals Day 1 (ALL)'!$C$3:$G$131,4,FALSE)+VLOOKUP($L62,#REF!,4,FALSE))=TRUE,"",VLOOKUP($L62,'All Individuals Day 1 (ALL)'!$C$3:$G$131,4,FALSE)+VLOOKUP($L62,#REF!,4,FALSE))</f>
        <v>#REF!</v>
      </c>
      <c r="N62" s="55" t="e">
        <f>IF(ISNA(VLOOKUP($L62,'All Individuals Day 1 (ALL)'!$C$3:$G$131,5,FALSE)+VLOOKUP($L62,#REF!,5,FALSE))=TRUE,"",VLOOKUP($L62,'All Individuals Day 1 (ALL)'!$C$3:$G$131,5,FALSE)+VLOOKUP($L62,#REF!,5,FALSE))</f>
        <v>#REF!</v>
      </c>
      <c r="O62" s="55">
        <f>IF(ISNA(VLOOKUP($L62,'All Individuals Day 1 (ALL)'!$C$3:$K$131,8,FALSE))=TRUE,"",VLOOKUP($L62,'All Individuals Day 1 (ALL)'!$C$3:$K$131,8,FALSE))</f>
        <v>8</v>
      </c>
      <c r="P62" s="55" t="e">
        <f>IF(ISNA(VLOOKUP($L62,#REF!,8,FALSE))=TRUE,"",VLOOKUP($L62,#REF!,8,FALSE))</f>
        <v>#REF!</v>
      </c>
      <c r="Q62" s="57" t="e">
        <f t="shared" si="16"/>
        <v>#REF!</v>
      </c>
    </row>
    <row r="63" spans="1:17" ht="16.5" customHeight="1" x14ac:dyDescent="0.2">
      <c r="A63" s="39" t="e">
        <f>VLOOKUP($B63,#REF!,2,FALSE)</f>
        <v>#N/A</v>
      </c>
      <c r="B63" s="54" t="e">
        <f t="shared" si="9"/>
        <v>#N/A</v>
      </c>
      <c r="C63" s="54" t="e">
        <f t="shared" si="10"/>
        <v>#N/A</v>
      </c>
      <c r="D63" s="54" t="e">
        <f t="shared" si="11"/>
        <v>#N/A</v>
      </c>
      <c r="E63" s="54" t="e">
        <f t="shared" si="12"/>
        <v>#N/A</v>
      </c>
      <c r="F63" s="54" t="e">
        <f t="shared" si="13"/>
        <v>#N/A</v>
      </c>
      <c r="G63" s="54" t="e">
        <f t="shared" si="14"/>
        <v>#N/A</v>
      </c>
      <c r="H63" s="61">
        <f t="shared" si="8"/>
        <v>60</v>
      </c>
      <c r="K63" s="43" t="e">
        <f t="shared" si="15"/>
        <v>#REF!</v>
      </c>
      <c r="L63" s="56">
        <v>60</v>
      </c>
      <c r="M63" s="55" t="e">
        <f>IF(ISNA(VLOOKUP($L63,'All Individuals Day 1 (ALL)'!$C$3:$G$131,4,FALSE)+VLOOKUP($L63,#REF!,4,FALSE))=TRUE,"",VLOOKUP($L63,'All Individuals Day 1 (ALL)'!$C$3:$G$131,4,FALSE)+VLOOKUP($L63,#REF!,4,FALSE))</f>
        <v>#REF!</v>
      </c>
      <c r="N63" s="55" t="e">
        <f>IF(ISNA(VLOOKUP($L63,'All Individuals Day 1 (ALL)'!$C$3:$G$131,5,FALSE)+VLOOKUP($L63,#REF!,5,FALSE))=TRUE,"",VLOOKUP($L63,'All Individuals Day 1 (ALL)'!$C$3:$G$131,5,FALSE)+VLOOKUP($L63,#REF!,5,FALSE))</f>
        <v>#REF!</v>
      </c>
      <c r="O63" s="55">
        <f>IF(ISNA(VLOOKUP($L63,'All Individuals Day 1 (ALL)'!$C$3:$K$131,8,FALSE))=TRUE,"",VLOOKUP($L63,'All Individuals Day 1 (ALL)'!$C$3:$K$131,8,FALSE))</f>
        <v>8</v>
      </c>
      <c r="P63" s="55" t="e">
        <f>IF(ISNA(VLOOKUP($L63,#REF!,8,FALSE))=TRUE,"",VLOOKUP($L63,#REF!,8,FALSE))</f>
        <v>#REF!</v>
      </c>
      <c r="Q63" s="57" t="e">
        <f t="shared" si="16"/>
        <v>#REF!</v>
      </c>
    </row>
    <row r="64" spans="1:17" s="11" customFormat="1" ht="16.5" customHeight="1" x14ac:dyDescent="0.2">
      <c r="A64" s="39" t="e">
        <f>VLOOKUP($B64,#REF!,2,FALSE)</f>
        <v>#N/A</v>
      </c>
      <c r="B64" s="54" t="e">
        <f t="shared" si="9"/>
        <v>#N/A</v>
      </c>
      <c r="C64" s="54" t="e">
        <f t="shared" si="10"/>
        <v>#N/A</v>
      </c>
      <c r="D64" s="54" t="e">
        <f t="shared" si="11"/>
        <v>#N/A</v>
      </c>
      <c r="E64" s="54" t="e">
        <f t="shared" si="12"/>
        <v>#N/A</v>
      </c>
      <c r="F64" s="54" t="e">
        <f t="shared" si="13"/>
        <v>#N/A</v>
      </c>
      <c r="G64" s="54" t="e">
        <f t="shared" si="14"/>
        <v>#N/A</v>
      </c>
      <c r="H64" s="61">
        <f t="shared" si="8"/>
        <v>61</v>
      </c>
      <c r="K64" s="43" t="e">
        <f t="shared" si="15"/>
        <v>#REF!</v>
      </c>
      <c r="L64" s="56">
        <v>61</v>
      </c>
      <c r="M64" s="55" t="e">
        <f>IF(ISNA(VLOOKUP($L64,'All Individuals Day 1 (ALL)'!$C$3:$G$131,4,FALSE)+VLOOKUP($L64,#REF!,4,FALSE))=TRUE,"",VLOOKUP($L64,'All Individuals Day 1 (ALL)'!$C$3:$G$131,4,FALSE)+VLOOKUP($L64,#REF!,4,FALSE))</f>
        <v>#REF!</v>
      </c>
      <c r="N64" s="55" t="e">
        <f>IF(ISNA(VLOOKUP($L64,'All Individuals Day 1 (ALL)'!$C$3:$G$131,5,FALSE)+VLOOKUP($L64,#REF!,5,FALSE))=TRUE,"",VLOOKUP($L64,'All Individuals Day 1 (ALL)'!$C$3:$G$131,5,FALSE)+VLOOKUP($L64,#REF!,5,FALSE))</f>
        <v>#REF!</v>
      </c>
      <c r="O64" s="55">
        <f>IF(ISNA(VLOOKUP($L64,'All Individuals Day 1 (ALL)'!$C$3:$K$131,8,FALSE))=TRUE,"",VLOOKUP($L64,'All Individuals Day 1 (ALL)'!$C$3:$K$131,8,FALSE))</f>
        <v>7</v>
      </c>
      <c r="P64" s="55" t="e">
        <f>IF(ISNA(VLOOKUP($L64,#REF!,8,FALSE))=TRUE,"",VLOOKUP($L64,#REF!,8,FALSE))</f>
        <v>#REF!</v>
      </c>
      <c r="Q64" s="57" t="e">
        <f t="shared" si="16"/>
        <v>#REF!</v>
      </c>
    </row>
    <row r="65" spans="1:17" ht="16.5" customHeight="1" x14ac:dyDescent="0.2">
      <c r="A65" s="39" t="e">
        <f>VLOOKUP($B65,#REF!,2,FALSE)</f>
        <v>#N/A</v>
      </c>
      <c r="B65" s="54" t="e">
        <f t="shared" si="9"/>
        <v>#N/A</v>
      </c>
      <c r="C65" s="54" t="e">
        <f t="shared" si="10"/>
        <v>#N/A</v>
      </c>
      <c r="D65" s="54" t="e">
        <f t="shared" si="11"/>
        <v>#N/A</v>
      </c>
      <c r="E65" s="54" t="e">
        <f t="shared" si="12"/>
        <v>#N/A</v>
      </c>
      <c r="F65" s="54" t="e">
        <f t="shared" si="13"/>
        <v>#N/A</v>
      </c>
      <c r="G65" s="54" t="e">
        <f t="shared" si="14"/>
        <v>#N/A</v>
      </c>
      <c r="H65" s="61">
        <f t="shared" si="8"/>
        <v>62</v>
      </c>
      <c r="K65" s="43" t="e">
        <f t="shared" si="15"/>
        <v>#REF!</v>
      </c>
      <c r="L65" s="56">
        <v>62</v>
      </c>
      <c r="M65" s="55" t="e">
        <f>IF(ISNA(VLOOKUP($L65,'All Individuals Day 1 (ALL)'!$C$3:$G$131,4,FALSE)+VLOOKUP($L65,#REF!,4,FALSE))=TRUE,"",VLOOKUP($L65,'All Individuals Day 1 (ALL)'!$C$3:$G$131,4,FALSE)+VLOOKUP($L65,#REF!,4,FALSE))</f>
        <v>#REF!</v>
      </c>
      <c r="N65" s="55" t="e">
        <f>IF(ISNA(VLOOKUP($L65,'All Individuals Day 1 (ALL)'!$C$3:$G$131,5,FALSE)+VLOOKUP($L65,#REF!,5,FALSE))=TRUE,"",VLOOKUP($L65,'All Individuals Day 1 (ALL)'!$C$3:$G$131,5,FALSE)+VLOOKUP($L65,#REF!,5,FALSE))</f>
        <v>#REF!</v>
      </c>
      <c r="O65" s="55">
        <f>IF(ISNA(VLOOKUP($L65,'All Individuals Day 1 (ALL)'!$C$3:$K$131,8,FALSE))=TRUE,"",VLOOKUP($L65,'All Individuals Day 1 (ALL)'!$C$3:$K$131,8,FALSE))</f>
        <v>2</v>
      </c>
      <c r="P65" s="55" t="e">
        <f>IF(ISNA(VLOOKUP($L65,#REF!,8,FALSE))=TRUE,"",VLOOKUP($L65,#REF!,8,FALSE))</f>
        <v>#REF!</v>
      </c>
      <c r="Q65" s="57" t="e">
        <f t="shared" si="16"/>
        <v>#REF!</v>
      </c>
    </row>
    <row r="66" spans="1:17" ht="16.5" customHeight="1" x14ac:dyDescent="0.2">
      <c r="A66" s="39" t="e">
        <f>VLOOKUP($B66,#REF!,2,FALSE)</f>
        <v>#N/A</v>
      </c>
      <c r="B66" s="54" t="e">
        <f t="shared" si="9"/>
        <v>#N/A</v>
      </c>
      <c r="C66" s="54" t="e">
        <f t="shared" si="10"/>
        <v>#N/A</v>
      </c>
      <c r="D66" s="54" t="e">
        <f t="shared" si="11"/>
        <v>#N/A</v>
      </c>
      <c r="E66" s="54" t="e">
        <f t="shared" si="12"/>
        <v>#N/A</v>
      </c>
      <c r="F66" s="54" t="e">
        <f t="shared" si="13"/>
        <v>#N/A</v>
      </c>
      <c r="G66" s="54" t="e">
        <f t="shared" si="14"/>
        <v>#N/A</v>
      </c>
      <c r="H66" s="61">
        <f t="shared" ref="H66:H87" si="17">IF(ISERROR(H65+1)=TRUE,1,H65+1)</f>
        <v>63</v>
      </c>
      <c r="K66" s="43" t="e">
        <f t="shared" si="15"/>
        <v>#REF!</v>
      </c>
      <c r="L66" s="56">
        <v>63</v>
      </c>
      <c r="M66" s="55" t="e">
        <f>IF(ISNA(VLOOKUP($L66,'All Individuals Day 1 (ALL)'!$C$3:$G$131,4,FALSE)+VLOOKUP($L66,#REF!,4,FALSE))=TRUE,"",VLOOKUP($L66,'All Individuals Day 1 (ALL)'!$C$3:$G$131,4,FALSE)+VLOOKUP($L66,#REF!,4,FALSE))</f>
        <v>#REF!</v>
      </c>
      <c r="N66" s="55" t="e">
        <f>IF(ISNA(VLOOKUP($L66,'All Individuals Day 1 (ALL)'!$C$3:$G$131,5,FALSE)+VLOOKUP($L66,#REF!,5,FALSE))=TRUE,"",VLOOKUP($L66,'All Individuals Day 1 (ALL)'!$C$3:$G$131,5,FALSE)+VLOOKUP($L66,#REF!,5,FALSE))</f>
        <v>#REF!</v>
      </c>
      <c r="O66" s="55">
        <f>IF(ISNA(VLOOKUP($L66,'All Individuals Day 1 (ALL)'!$C$3:$K$131,8,FALSE))=TRUE,"",VLOOKUP($L66,'All Individuals Day 1 (ALL)'!$C$3:$K$131,8,FALSE))</f>
        <v>4</v>
      </c>
      <c r="P66" s="55" t="e">
        <f>IF(ISNA(VLOOKUP($L66,#REF!,8,FALSE))=TRUE,"",VLOOKUP($L66,#REF!,8,FALSE))</f>
        <v>#REF!</v>
      </c>
      <c r="Q66" s="57" t="e">
        <f t="shared" si="16"/>
        <v>#REF!</v>
      </c>
    </row>
    <row r="67" spans="1:17" ht="16.5" customHeight="1" x14ac:dyDescent="0.2">
      <c r="A67" s="39" t="e">
        <f>VLOOKUP($B67,#REF!,2,FALSE)</f>
        <v>#N/A</v>
      </c>
      <c r="B67" s="54" t="e">
        <f t="shared" si="9"/>
        <v>#N/A</v>
      </c>
      <c r="C67" s="54" t="e">
        <f t="shared" si="10"/>
        <v>#N/A</v>
      </c>
      <c r="D67" s="54" t="e">
        <f t="shared" si="11"/>
        <v>#N/A</v>
      </c>
      <c r="E67" s="54" t="e">
        <f t="shared" si="12"/>
        <v>#N/A</v>
      </c>
      <c r="F67" s="54" t="e">
        <f t="shared" si="13"/>
        <v>#N/A</v>
      </c>
      <c r="G67" s="54" t="e">
        <f t="shared" si="14"/>
        <v>#N/A</v>
      </c>
      <c r="H67" s="61">
        <f t="shared" si="17"/>
        <v>64</v>
      </c>
      <c r="K67" s="43" t="e">
        <f t="shared" si="15"/>
        <v>#REF!</v>
      </c>
      <c r="L67" s="56">
        <v>64</v>
      </c>
      <c r="M67" s="55" t="e">
        <f>IF(ISNA(VLOOKUP($L67,'All Individuals Day 1 (ALL)'!$C$3:$G$131,4,FALSE)+VLOOKUP($L67,#REF!,4,FALSE))=TRUE,"",VLOOKUP($L67,'All Individuals Day 1 (ALL)'!$C$3:$G$131,4,FALSE)+VLOOKUP($L67,#REF!,4,FALSE))</f>
        <v>#REF!</v>
      </c>
      <c r="N67" s="55" t="e">
        <f>IF(ISNA(VLOOKUP($L67,'All Individuals Day 1 (ALL)'!$C$3:$G$131,5,FALSE)+VLOOKUP($L67,#REF!,5,FALSE))=TRUE,"",VLOOKUP($L67,'All Individuals Day 1 (ALL)'!$C$3:$G$131,5,FALSE)+VLOOKUP($L67,#REF!,5,FALSE))</f>
        <v>#REF!</v>
      </c>
      <c r="O67" s="55">
        <f>IF(ISNA(VLOOKUP($L67,'All Individuals Day 1 (ALL)'!$C$3:$K$131,8,FALSE))=TRUE,"",VLOOKUP($L67,'All Individuals Day 1 (ALL)'!$C$3:$K$131,8,FALSE))</f>
        <v>3</v>
      </c>
      <c r="P67" s="55" t="e">
        <f>IF(ISNA(VLOOKUP($L67,#REF!,8,FALSE))=TRUE,"",VLOOKUP($L67,#REF!,8,FALSE))</f>
        <v>#REF!</v>
      </c>
      <c r="Q67" s="57" t="e">
        <f t="shared" si="16"/>
        <v>#REF!</v>
      </c>
    </row>
    <row r="68" spans="1:17" ht="16.5" customHeight="1" x14ac:dyDescent="0.2">
      <c r="A68" s="39" t="e">
        <f>VLOOKUP($B68,#REF!,2,FALSE)</f>
        <v>#N/A</v>
      </c>
      <c r="B68" s="54" t="e">
        <f t="shared" ref="B68:B103" si="18">VLOOKUP($H68,$K$4:$Q$300,2,FALSE)</f>
        <v>#N/A</v>
      </c>
      <c r="C68" s="54" t="e">
        <f t="shared" ref="C68:C103" si="19">VLOOKUP($H68,$K$4:$Q$300,3,FALSE)</f>
        <v>#N/A</v>
      </c>
      <c r="D68" s="54" t="e">
        <f t="shared" ref="D68:D103" si="20">VLOOKUP($H68,$K$4:$Q$300,4,FALSE)</f>
        <v>#N/A</v>
      </c>
      <c r="E68" s="54" t="e">
        <f t="shared" ref="E68:E103" si="21">VLOOKUP($H68,$K$4:$Q$300,5,FALSE)</f>
        <v>#N/A</v>
      </c>
      <c r="F68" s="54" t="e">
        <f t="shared" ref="F68:F103" si="22">VLOOKUP($H68,$K$4:$Q$300,6,FALSE)</f>
        <v>#N/A</v>
      </c>
      <c r="G68" s="54" t="e">
        <f t="shared" ref="G68:G103" si="23">VLOOKUP($H68,$K$4:$Q$300,7,FALSE)</f>
        <v>#N/A</v>
      </c>
      <c r="H68" s="61">
        <f t="shared" si="17"/>
        <v>65</v>
      </c>
      <c r="K68" s="43" t="e">
        <f t="shared" ref="K68:K103" si="24">IF(Q68=NpZ*NoZ*2,NpZ*NoZ,RANK(Q68,Q$4:Q$300,1))</f>
        <v>#REF!</v>
      </c>
      <c r="L68" s="56">
        <v>65</v>
      </c>
      <c r="M68" s="55" t="e">
        <f>IF(ISNA(VLOOKUP($L68,'All Individuals Day 1 (ALL)'!$C$3:$G$131,4,FALSE)+VLOOKUP($L68,#REF!,4,FALSE))=TRUE,"",VLOOKUP($L68,'All Individuals Day 1 (ALL)'!$C$3:$G$131,4,FALSE)+VLOOKUP($L68,#REF!,4,FALSE))</f>
        <v>#REF!</v>
      </c>
      <c r="N68" s="55" t="e">
        <f>IF(ISNA(VLOOKUP($L68,'All Individuals Day 1 (ALL)'!$C$3:$G$131,5,FALSE)+VLOOKUP($L68,#REF!,5,FALSE))=TRUE,"",VLOOKUP($L68,'All Individuals Day 1 (ALL)'!$C$3:$G$131,5,FALSE)+VLOOKUP($L68,#REF!,5,FALSE))</f>
        <v>#REF!</v>
      </c>
      <c r="O68" s="55">
        <f>IF(ISNA(VLOOKUP($L68,'All Individuals Day 1 (ALL)'!$C$3:$K$131,8,FALSE))=TRUE,"",VLOOKUP($L68,'All Individuals Day 1 (ALL)'!$C$3:$K$131,8,FALSE))</f>
        <v>5</v>
      </c>
      <c r="P68" s="55" t="e">
        <f>IF(ISNA(VLOOKUP($L68,#REF!,8,FALSE))=TRUE,"",VLOOKUP($L68,#REF!,8,FALSE))</f>
        <v>#REF!</v>
      </c>
      <c r="Q68" s="57" t="e">
        <f t="shared" ref="Q68:Q99" si="25">IF(OR(M68="",M68=0),NpZ*2,(O68+P68)-N68/100000-M68/1000000)</f>
        <v>#REF!</v>
      </c>
    </row>
    <row r="69" spans="1:17" ht="16.5" customHeight="1" x14ac:dyDescent="0.2">
      <c r="A69" s="39" t="e">
        <f>VLOOKUP($B69,#REF!,2,FALSE)</f>
        <v>#N/A</v>
      </c>
      <c r="B69" s="54" t="e">
        <f t="shared" si="18"/>
        <v>#N/A</v>
      </c>
      <c r="C69" s="54" t="e">
        <f t="shared" si="19"/>
        <v>#N/A</v>
      </c>
      <c r="D69" s="54" t="e">
        <f t="shared" si="20"/>
        <v>#N/A</v>
      </c>
      <c r="E69" s="54" t="e">
        <f t="shared" si="21"/>
        <v>#N/A</v>
      </c>
      <c r="F69" s="54" t="e">
        <f t="shared" si="22"/>
        <v>#N/A</v>
      </c>
      <c r="G69" s="54" t="e">
        <f t="shared" si="23"/>
        <v>#N/A</v>
      </c>
      <c r="H69" s="61">
        <f t="shared" si="17"/>
        <v>66</v>
      </c>
      <c r="K69" s="43" t="e">
        <f t="shared" si="24"/>
        <v>#REF!</v>
      </c>
      <c r="L69" s="56">
        <v>66</v>
      </c>
      <c r="M69" s="55" t="e">
        <f>IF(ISNA(VLOOKUP($L69,'All Individuals Day 1 (ALL)'!$C$3:$G$131,4,FALSE)+VLOOKUP($L69,#REF!,4,FALSE))=TRUE,"",VLOOKUP($L69,'All Individuals Day 1 (ALL)'!$C$3:$G$131,4,FALSE)+VLOOKUP($L69,#REF!,4,FALSE))</f>
        <v>#REF!</v>
      </c>
      <c r="N69" s="55" t="e">
        <f>IF(ISNA(VLOOKUP($L69,'All Individuals Day 1 (ALL)'!$C$3:$G$131,5,FALSE)+VLOOKUP($L69,#REF!,5,FALSE))=TRUE,"",VLOOKUP($L69,'All Individuals Day 1 (ALL)'!$C$3:$G$131,5,FALSE)+VLOOKUP($L69,#REF!,5,FALSE))</f>
        <v>#REF!</v>
      </c>
      <c r="O69" s="55">
        <f>IF(ISNA(VLOOKUP($L69,'All Individuals Day 1 (ALL)'!$C$3:$K$131,8,FALSE))=TRUE,"",VLOOKUP($L69,'All Individuals Day 1 (ALL)'!$C$3:$K$131,8,FALSE))</f>
        <v>2</v>
      </c>
      <c r="P69" s="55" t="e">
        <f>IF(ISNA(VLOOKUP($L69,#REF!,8,FALSE))=TRUE,"",VLOOKUP($L69,#REF!,8,FALSE))</f>
        <v>#REF!</v>
      </c>
      <c r="Q69" s="57" t="e">
        <f t="shared" si="25"/>
        <v>#REF!</v>
      </c>
    </row>
    <row r="70" spans="1:17" ht="16.5" customHeight="1" x14ac:dyDescent="0.2">
      <c r="A70" s="39" t="e">
        <f>VLOOKUP($B70,#REF!,2,FALSE)</f>
        <v>#N/A</v>
      </c>
      <c r="B70" s="54" t="e">
        <f t="shared" si="18"/>
        <v>#N/A</v>
      </c>
      <c r="C70" s="54" t="e">
        <f t="shared" si="19"/>
        <v>#N/A</v>
      </c>
      <c r="D70" s="54" t="e">
        <f t="shared" si="20"/>
        <v>#N/A</v>
      </c>
      <c r="E70" s="54" t="e">
        <f t="shared" si="21"/>
        <v>#N/A</v>
      </c>
      <c r="F70" s="54" t="e">
        <f t="shared" si="22"/>
        <v>#N/A</v>
      </c>
      <c r="G70" s="54" t="e">
        <f t="shared" si="23"/>
        <v>#N/A</v>
      </c>
      <c r="H70" s="61">
        <f t="shared" si="17"/>
        <v>67</v>
      </c>
      <c r="K70" s="43" t="e">
        <f t="shared" si="24"/>
        <v>#REF!</v>
      </c>
      <c r="L70" s="56">
        <v>67</v>
      </c>
      <c r="M70" s="55" t="e">
        <f>IF(ISNA(VLOOKUP($L70,'All Individuals Day 1 (ALL)'!$C$3:$G$131,4,FALSE)+VLOOKUP($L70,#REF!,4,FALSE))=TRUE,"",VLOOKUP($L70,'All Individuals Day 1 (ALL)'!$C$3:$G$131,4,FALSE)+VLOOKUP($L70,#REF!,4,FALSE))</f>
        <v>#REF!</v>
      </c>
      <c r="N70" s="55" t="e">
        <f>IF(ISNA(VLOOKUP($L70,'All Individuals Day 1 (ALL)'!$C$3:$G$131,5,FALSE)+VLOOKUP($L70,#REF!,5,FALSE))=TRUE,"",VLOOKUP($L70,'All Individuals Day 1 (ALL)'!$C$3:$G$131,5,FALSE)+VLOOKUP($L70,#REF!,5,FALSE))</f>
        <v>#REF!</v>
      </c>
      <c r="O70" s="55">
        <f>IF(ISNA(VLOOKUP($L70,'All Individuals Day 1 (ALL)'!$C$3:$K$131,8,FALSE))=TRUE,"",VLOOKUP($L70,'All Individuals Day 1 (ALL)'!$C$3:$K$131,8,FALSE))</f>
        <v>14</v>
      </c>
      <c r="P70" s="55" t="e">
        <f>IF(ISNA(VLOOKUP($L70,#REF!,8,FALSE))=TRUE,"",VLOOKUP($L70,#REF!,8,FALSE))</f>
        <v>#REF!</v>
      </c>
      <c r="Q70" s="57" t="e">
        <f t="shared" si="25"/>
        <v>#REF!</v>
      </c>
    </row>
    <row r="71" spans="1:17" ht="16.5" customHeight="1" x14ac:dyDescent="0.2">
      <c r="A71" s="39" t="e">
        <f>VLOOKUP($B71,#REF!,2,FALSE)</f>
        <v>#N/A</v>
      </c>
      <c r="B71" s="54" t="e">
        <f t="shared" si="18"/>
        <v>#N/A</v>
      </c>
      <c r="C71" s="54" t="e">
        <f t="shared" si="19"/>
        <v>#N/A</v>
      </c>
      <c r="D71" s="54" t="e">
        <f t="shared" si="20"/>
        <v>#N/A</v>
      </c>
      <c r="E71" s="54" t="e">
        <f t="shared" si="21"/>
        <v>#N/A</v>
      </c>
      <c r="F71" s="54" t="e">
        <f t="shared" si="22"/>
        <v>#N/A</v>
      </c>
      <c r="G71" s="54" t="e">
        <f t="shared" si="23"/>
        <v>#N/A</v>
      </c>
      <c r="H71" s="61">
        <f t="shared" si="17"/>
        <v>68</v>
      </c>
      <c r="K71" s="43" t="e">
        <f t="shared" si="24"/>
        <v>#REF!</v>
      </c>
      <c r="L71" s="56">
        <v>68</v>
      </c>
      <c r="M71" s="55" t="e">
        <f>IF(ISNA(VLOOKUP($L71,'All Individuals Day 1 (ALL)'!$C$3:$G$131,4,FALSE)+VLOOKUP($L71,#REF!,4,FALSE))=TRUE,"",VLOOKUP($L71,'All Individuals Day 1 (ALL)'!$C$3:$G$131,4,FALSE)+VLOOKUP($L71,#REF!,4,FALSE))</f>
        <v>#REF!</v>
      </c>
      <c r="N71" s="55" t="e">
        <f>IF(ISNA(VLOOKUP($L71,'All Individuals Day 1 (ALL)'!$C$3:$G$131,5,FALSE)+VLOOKUP($L71,#REF!,5,FALSE))=TRUE,"",VLOOKUP($L71,'All Individuals Day 1 (ALL)'!$C$3:$G$131,5,FALSE)+VLOOKUP($L71,#REF!,5,FALSE))</f>
        <v>#REF!</v>
      </c>
      <c r="O71" s="55">
        <f>IF(ISNA(VLOOKUP($L71,'All Individuals Day 1 (ALL)'!$C$3:$K$131,8,FALSE))=TRUE,"",VLOOKUP($L71,'All Individuals Day 1 (ALL)'!$C$3:$K$131,8,FALSE))</f>
        <v>14</v>
      </c>
      <c r="P71" s="55" t="e">
        <f>IF(ISNA(VLOOKUP($L71,#REF!,8,FALSE))=TRUE,"",VLOOKUP($L71,#REF!,8,FALSE))</f>
        <v>#REF!</v>
      </c>
      <c r="Q71" s="57" t="e">
        <f t="shared" si="25"/>
        <v>#REF!</v>
      </c>
    </row>
    <row r="72" spans="1:17" ht="16.5" customHeight="1" x14ac:dyDescent="0.2">
      <c r="A72" s="39" t="e">
        <f>VLOOKUP($B72,#REF!,2,FALSE)</f>
        <v>#N/A</v>
      </c>
      <c r="B72" s="54" t="e">
        <f t="shared" si="18"/>
        <v>#N/A</v>
      </c>
      <c r="C72" s="54" t="e">
        <f t="shared" si="19"/>
        <v>#N/A</v>
      </c>
      <c r="D72" s="54" t="e">
        <f t="shared" si="20"/>
        <v>#N/A</v>
      </c>
      <c r="E72" s="54" t="e">
        <f t="shared" si="21"/>
        <v>#N/A</v>
      </c>
      <c r="F72" s="54" t="e">
        <f t="shared" si="22"/>
        <v>#N/A</v>
      </c>
      <c r="G72" s="54" t="e">
        <f t="shared" si="23"/>
        <v>#N/A</v>
      </c>
      <c r="H72" s="61">
        <f t="shared" si="17"/>
        <v>69</v>
      </c>
      <c r="K72" s="43" t="e">
        <f t="shared" si="24"/>
        <v>#REF!</v>
      </c>
      <c r="L72" s="56">
        <v>69</v>
      </c>
      <c r="M72" s="55" t="e">
        <f>IF(ISNA(VLOOKUP($L72,'All Individuals Day 1 (ALL)'!$C$3:$G$131,4,FALSE)+VLOOKUP($L72,#REF!,4,FALSE))=TRUE,"",VLOOKUP($L72,'All Individuals Day 1 (ALL)'!$C$3:$G$131,4,FALSE)+VLOOKUP($L72,#REF!,4,FALSE))</f>
        <v>#REF!</v>
      </c>
      <c r="N72" s="55" t="e">
        <f>IF(ISNA(VLOOKUP($L72,'All Individuals Day 1 (ALL)'!$C$3:$G$131,5,FALSE)+VLOOKUP($L72,#REF!,5,FALSE))=TRUE,"",VLOOKUP($L72,'All Individuals Day 1 (ALL)'!$C$3:$G$131,5,FALSE)+VLOOKUP($L72,#REF!,5,FALSE))</f>
        <v>#REF!</v>
      </c>
      <c r="O72" s="55">
        <f>IF(ISNA(VLOOKUP($L72,'All Individuals Day 1 (ALL)'!$C$3:$K$131,8,FALSE))=TRUE,"",VLOOKUP($L72,'All Individuals Day 1 (ALL)'!$C$3:$K$131,8,FALSE))</f>
        <v>10</v>
      </c>
      <c r="P72" s="55" t="e">
        <f>IF(ISNA(VLOOKUP($L72,#REF!,8,FALSE))=TRUE,"",VLOOKUP($L72,#REF!,8,FALSE))</f>
        <v>#REF!</v>
      </c>
      <c r="Q72" s="57" t="e">
        <f t="shared" si="25"/>
        <v>#REF!</v>
      </c>
    </row>
    <row r="73" spans="1:17" ht="16.5" customHeight="1" x14ac:dyDescent="0.2">
      <c r="A73" s="39" t="e">
        <f>VLOOKUP($B73,#REF!,2,FALSE)</f>
        <v>#N/A</v>
      </c>
      <c r="B73" s="54" t="e">
        <f t="shared" si="18"/>
        <v>#N/A</v>
      </c>
      <c r="C73" s="54" t="e">
        <f t="shared" si="19"/>
        <v>#N/A</v>
      </c>
      <c r="D73" s="54" t="e">
        <f t="shared" si="20"/>
        <v>#N/A</v>
      </c>
      <c r="E73" s="54" t="e">
        <f t="shared" si="21"/>
        <v>#N/A</v>
      </c>
      <c r="F73" s="54" t="e">
        <f t="shared" si="22"/>
        <v>#N/A</v>
      </c>
      <c r="G73" s="54" t="e">
        <f t="shared" si="23"/>
        <v>#N/A</v>
      </c>
      <c r="H73" s="61">
        <f t="shared" si="17"/>
        <v>70</v>
      </c>
      <c r="K73" s="43" t="e">
        <f t="shared" si="24"/>
        <v>#REF!</v>
      </c>
      <c r="L73" s="56">
        <v>70</v>
      </c>
      <c r="M73" s="55" t="e">
        <f>IF(ISNA(VLOOKUP($L73,'All Individuals Day 1 (ALL)'!$C$3:$G$131,4,FALSE)+VLOOKUP($L73,#REF!,4,FALSE))=TRUE,"",VLOOKUP($L73,'All Individuals Day 1 (ALL)'!$C$3:$G$131,4,FALSE)+VLOOKUP($L73,#REF!,4,FALSE))</f>
        <v>#REF!</v>
      </c>
      <c r="N73" s="55" t="e">
        <f>IF(ISNA(VLOOKUP($L73,'All Individuals Day 1 (ALL)'!$C$3:$G$131,5,FALSE)+VLOOKUP($L73,#REF!,5,FALSE))=TRUE,"",VLOOKUP($L73,'All Individuals Day 1 (ALL)'!$C$3:$G$131,5,FALSE)+VLOOKUP($L73,#REF!,5,FALSE))</f>
        <v>#REF!</v>
      </c>
      <c r="O73" s="55">
        <f>IF(ISNA(VLOOKUP($L73,'All Individuals Day 1 (ALL)'!$C$3:$K$131,8,FALSE))=TRUE,"",VLOOKUP($L73,'All Individuals Day 1 (ALL)'!$C$3:$K$131,8,FALSE))</f>
        <v>6</v>
      </c>
      <c r="P73" s="55" t="e">
        <f>IF(ISNA(VLOOKUP($L73,#REF!,8,FALSE))=TRUE,"",VLOOKUP($L73,#REF!,8,FALSE))</f>
        <v>#REF!</v>
      </c>
      <c r="Q73" s="57" t="e">
        <f t="shared" si="25"/>
        <v>#REF!</v>
      </c>
    </row>
    <row r="74" spans="1:17" ht="16.5" customHeight="1" x14ac:dyDescent="0.2">
      <c r="A74" s="39" t="e">
        <f>VLOOKUP($B74,#REF!,2,FALSE)</f>
        <v>#N/A</v>
      </c>
      <c r="B74" s="54" t="e">
        <f t="shared" si="18"/>
        <v>#N/A</v>
      </c>
      <c r="C74" s="54" t="e">
        <f t="shared" si="19"/>
        <v>#N/A</v>
      </c>
      <c r="D74" s="54" t="e">
        <f t="shared" si="20"/>
        <v>#N/A</v>
      </c>
      <c r="E74" s="54" t="e">
        <f t="shared" si="21"/>
        <v>#N/A</v>
      </c>
      <c r="F74" s="54" t="e">
        <f t="shared" si="22"/>
        <v>#N/A</v>
      </c>
      <c r="G74" s="54" t="e">
        <f t="shared" si="23"/>
        <v>#N/A</v>
      </c>
      <c r="H74" s="61">
        <f t="shared" si="17"/>
        <v>71</v>
      </c>
      <c r="K74" s="43" t="e">
        <f t="shared" si="24"/>
        <v>#REF!</v>
      </c>
      <c r="L74" s="56">
        <v>71</v>
      </c>
      <c r="M74" s="55" t="e">
        <f>IF(ISNA(VLOOKUP($L74,'All Individuals Day 1 (ALL)'!$C$3:$G$131,4,FALSE)+VLOOKUP($L74,#REF!,4,FALSE))=TRUE,"",VLOOKUP($L74,'All Individuals Day 1 (ALL)'!$C$3:$G$131,4,FALSE)+VLOOKUP($L74,#REF!,4,FALSE))</f>
        <v>#REF!</v>
      </c>
      <c r="N74" s="55" t="e">
        <f>IF(ISNA(VLOOKUP($L74,'All Individuals Day 1 (ALL)'!$C$3:$G$131,5,FALSE)+VLOOKUP($L74,#REF!,5,FALSE))=TRUE,"",VLOOKUP($L74,'All Individuals Day 1 (ALL)'!$C$3:$G$131,5,FALSE)+VLOOKUP($L74,#REF!,5,FALSE))</f>
        <v>#REF!</v>
      </c>
      <c r="O74" s="55">
        <f>IF(ISNA(VLOOKUP($L74,'All Individuals Day 1 (ALL)'!$C$3:$K$131,8,FALSE))=TRUE,"",VLOOKUP($L74,'All Individuals Day 1 (ALL)'!$C$3:$K$131,8,FALSE))</f>
        <v>15</v>
      </c>
      <c r="P74" s="55" t="e">
        <f>IF(ISNA(VLOOKUP($L74,#REF!,8,FALSE))=TRUE,"",VLOOKUP($L74,#REF!,8,FALSE))</f>
        <v>#REF!</v>
      </c>
      <c r="Q74" s="57" t="e">
        <f t="shared" si="25"/>
        <v>#REF!</v>
      </c>
    </row>
    <row r="75" spans="1:17" ht="16.5" customHeight="1" x14ac:dyDescent="0.2">
      <c r="A75" s="39" t="e">
        <f>VLOOKUP($B75,#REF!,2,FALSE)</f>
        <v>#N/A</v>
      </c>
      <c r="B75" s="54" t="e">
        <f t="shared" si="18"/>
        <v>#N/A</v>
      </c>
      <c r="C75" s="54" t="e">
        <f t="shared" si="19"/>
        <v>#N/A</v>
      </c>
      <c r="D75" s="54" t="e">
        <f t="shared" si="20"/>
        <v>#N/A</v>
      </c>
      <c r="E75" s="54" t="e">
        <f t="shared" si="21"/>
        <v>#N/A</v>
      </c>
      <c r="F75" s="54" t="e">
        <f t="shared" si="22"/>
        <v>#N/A</v>
      </c>
      <c r="G75" s="54" t="e">
        <f t="shared" si="23"/>
        <v>#N/A</v>
      </c>
      <c r="H75" s="61">
        <f t="shared" si="17"/>
        <v>72</v>
      </c>
      <c r="K75" s="43" t="e">
        <f t="shared" si="24"/>
        <v>#REF!</v>
      </c>
      <c r="L75" s="56">
        <v>72</v>
      </c>
      <c r="M75" s="55" t="e">
        <f>IF(ISNA(VLOOKUP($L75,'All Individuals Day 1 (ALL)'!$C$3:$G$131,4,FALSE)+VLOOKUP($L75,#REF!,4,FALSE))=TRUE,"",VLOOKUP($L75,'All Individuals Day 1 (ALL)'!$C$3:$G$131,4,FALSE)+VLOOKUP($L75,#REF!,4,FALSE))</f>
        <v>#REF!</v>
      </c>
      <c r="N75" s="55" t="e">
        <f>IF(ISNA(VLOOKUP($L75,'All Individuals Day 1 (ALL)'!$C$3:$G$131,5,FALSE)+VLOOKUP($L75,#REF!,5,FALSE))=TRUE,"",VLOOKUP($L75,'All Individuals Day 1 (ALL)'!$C$3:$G$131,5,FALSE)+VLOOKUP($L75,#REF!,5,FALSE))</f>
        <v>#REF!</v>
      </c>
      <c r="O75" s="55">
        <f>IF(ISNA(VLOOKUP($L75,'All Individuals Day 1 (ALL)'!$C$3:$K$131,8,FALSE))=TRUE,"",VLOOKUP($L75,'All Individuals Day 1 (ALL)'!$C$3:$K$131,8,FALSE))</f>
        <v>13</v>
      </c>
      <c r="P75" s="55" t="e">
        <f>IF(ISNA(VLOOKUP($L75,#REF!,8,FALSE))=TRUE,"",VLOOKUP($L75,#REF!,8,FALSE))</f>
        <v>#REF!</v>
      </c>
      <c r="Q75" s="57" t="e">
        <f t="shared" si="25"/>
        <v>#REF!</v>
      </c>
    </row>
    <row r="76" spans="1:17" ht="16.5" customHeight="1" x14ac:dyDescent="0.2">
      <c r="A76" s="39" t="e">
        <f>VLOOKUP($B76,#REF!,2,FALSE)</f>
        <v>#N/A</v>
      </c>
      <c r="B76" s="54" t="e">
        <f t="shared" si="18"/>
        <v>#N/A</v>
      </c>
      <c r="C76" s="54" t="e">
        <f t="shared" si="19"/>
        <v>#N/A</v>
      </c>
      <c r="D76" s="54" t="e">
        <f t="shared" si="20"/>
        <v>#N/A</v>
      </c>
      <c r="E76" s="54" t="e">
        <f t="shared" si="21"/>
        <v>#N/A</v>
      </c>
      <c r="F76" s="54" t="e">
        <f t="shared" si="22"/>
        <v>#N/A</v>
      </c>
      <c r="G76" s="54" t="e">
        <f t="shared" si="23"/>
        <v>#N/A</v>
      </c>
      <c r="H76" s="61">
        <f t="shared" si="17"/>
        <v>73</v>
      </c>
      <c r="K76" s="43" t="e">
        <f t="shared" si="24"/>
        <v>#REF!</v>
      </c>
      <c r="L76" s="56">
        <v>73</v>
      </c>
      <c r="M76" s="55" t="e">
        <f>IF(ISNA(VLOOKUP($L76,'All Individuals Day 1 (ALL)'!$C$3:$G$131,4,FALSE)+VLOOKUP($L76,#REF!,4,FALSE))=TRUE,"",VLOOKUP($L76,'All Individuals Day 1 (ALL)'!$C$3:$G$131,4,FALSE)+VLOOKUP($L76,#REF!,4,FALSE))</f>
        <v>#REF!</v>
      </c>
      <c r="N76" s="55" t="e">
        <f>IF(ISNA(VLOOKUP($L76,'All Individuals Day 1 (ALL)'!$C$3:$G$131,5,FALSE)+VLOOKUP($L76,#REF!,5,FALSE))=TRUE,"",VLOOKUP($L76,'All Individuals Day 1 (ALL)'!$C$3:$G$131,5,FALSE)+VLOOKUP($L76,#REF!,5,FALSE))</f>
        <v>#REF!</v>
      </c>
      <c r="O76" s="55">
        <f>IF(ISNA(VLOOKUP($L76,'All Individuals Day 1 (ALL)'!$C$3:$K$131,8,FALSE))=TRUE,"",VLOOKUP($L76,'All Individuals Day 1 (ALL)'!$C$3:$K$131,8,FALSE))</f>
        <v>5</v>
      </c>
      <c r="P76" s="55" t="e">
        <f>IF(ISNA(VLOOKUP($L76,#REF!,8,FALSE))=TRUE,"",VLOOKUP($L76,#REF!,8,FALSE))</f>
        <v>#REF!</v>
      </c>
      <c r="Q76" s="57" t="e">
        <f t="shared" si="25"/>
        <v>#REF!</v>
      </c>
    </row>
    <row r="77" spans="1:17" ht="16.5" customHeight="1" x14ac:dyDescent="0.2">
      <c r="A77" s="39" t="e">
        <f>VLOOKUP($B77,#REF!,2,FALSE)</f>
        <v>#N/A</v>
      </c>
      <c r="B77" s="54" t="e">
        <f t="shared" si="18"/>
        <v>#N/A</v>
      </c>
      <c r="C77" s="54" t="e">
        <f t="shared" si="19"/>
        <v>#N/A</v>
      </c>
      <c r="D77" s="54" t="e">
        <f t="shared" si="20"/>
        <v>#N/A</v>
      </c>
      <c r="E77" s="54" t="e">
        <f t="shared" si="21"/>
        <v>#N/A</v>
      </c>
      <c r="F77" s="54" t="e">
        <f t="shared" si="22"/>
        <v>#N/A</v>
      </c>
      <c r="G77" s="54" t="e">
        <f t="shared" si="23"/>
        <v>#N/A</v>
      </c>
      <c r="H77" s="61">
        <f t="shared" si="17"/>
        <v>74</v>
      </c>
      <c r="K77" s="43" t="e">
        <f t="shared" si="24"/>
        <v>#REF!</v>
      </c>
      <c r="L77" s="56">
        <v>74</v>
      </c>
      <c r="M77" s="55" t="e">
        <f>IF(ISNA(VLOOKUP($L77,'All Individuals Day 1 (ALL)'!$C$3:$G$131,4,FALSE)+VLOOKUP($L77,#REF!,4,FALSE))=TRUE,"",VLOOKUP($L77,'All Individuals Day 1 (ALL)'!$C$3:$G$131,4,FALSE)+VLOOKUP($L77,#REF!,4,FALSE))</f>
        <v>#REF!</v>
      </c>
      <c r="N77" s="55" t="e">
        <f>IF(ISNA(VLOOKUP($L77,'All Individuals Day 1 (ALL)'!$C$3:$G$131,5,FALSE)+VLOOKUP($L77,#REF!,5,FALSE))=TRUE,"",VLOOKUP($L77,'All Individuals Day 1 (ALL)'!$C$3:$G$131,5,FALSE)+VLOOKUP($L77,#REF!,5,FALSE))</f>
        <v>#REF!</v>
      </c>
      <c r="O77" s="55">
        <f>IF(ISNA(VLOOKUP($L77,'All Individuals Day 1 (ALL)'!$C$3:$K$131,8,FALSE))=TRUE,"",VLOOKUP($L77,'All Individuals Day 1 (ALL)'!$C$3:$K$131,8,FALSE))</f>
        <v>6</v>
      </c>
      <c r="P77" s="55" t="e">
        <f>IF(ISNA(VLOOKUP($L77,#REF!,8,FALSE))=TRUE,"",VLOOKUP($L77,#REF!,8,FALSE))</f>
        <v>#REF!</v>
      </c>
      <c r="Q77" s="57" t="e">
        <f t="shared" si="25"/>
        <v>#REF!</v>
      </c>
    </row>
    <row r="78" spans="1:17" ht="16.5" customHeight="1" x14ac:dyDescent="0.2">
      <c r="A78" s="39" t="e">
        <f>VLOOKUP($B78,#REF!,2,FALSE)</f>
        <v>#N/A</v>
      </c>
      <c r="B78" s="54" t="e">
        <f t="shared" si="18"/>
        <v>#N/A</v>
      </c>
      <c r="C78" s="54" t="e">
        <f t="shared" si="19"/>
        <v>#N/A</v>
      </c>
      <c r="D78" s="54" t="e">
        <f t="shared" si="20"/>
        <v>#N/A</v>
      </c>
      <c r="E78" s="54" t="e">
        <f t="shared" si="21"/>
        <v>#N/A</v>
      </c>
      <c r="F78" s="54" t="e">
        <f t="shared" si="22"/>
        <v>#N/A</v>
      </c>
      <c r="G78" s="54" t="e">
        <f t="shared" si="23"/>
        <v>#N/A</v>
      </c>
      <c r="H78" s="61">
        <f t="shared" si="17"/>
        <v>75</v>
      </c>
      <c r="K78" s="43" t="e">
        <f t="shared" si="24"/>
        <v>#REF!</v>
      </c>
      <c r="L78" s="56">
        <v>75</v>
      </c>
      <c r="M78" s="55" t="e">
        <f>IF(ISNA(VLOOKUP($L78,'All Individuals Day 1 (ALL)'!$C$3:$G$131,4,FALSE)+VLOOKUP($L78,#REF!,4,FALSE))=TRUE,"",VLOOKUP($L78,'All Individuals Day 1 (ALL)'!$C$3:$G$131,4,FALSE)+VLOOKUP($L78,#REF!,4,FALSE))</f>
        <v>#REF!</v>
      </c>
      <c r="N78" s="55" t="e">
        <f>IF(ISNA(VLOOKUP($L78,'All Individuals Day 1 (ALL)'!$C$3:$G$131,5,FALSE)+VLOOKUP($L78,#REF!,5,FALSE))=TRUE,"",VLOOKUP($L78,'All Individuals Day 1 (ALL)'!$C$3:$G$131,5,FALSE)+VLOOKUP($L78,#REF!,5,FALSE))</f>
        <v>#REF!</v>
      </c>
      <c r="O78" s="55">
        <f>IF(ISNA(VLOOKUP($L78,'All Individuals Day 1 (ALL)'!$C$3:$K$131,8,FALSE))=TRUE,"",VLOOKUP($L78,'All Individuals Day 1 (ALL)'!$C$3:$K$131,8,FALSE))</f>
        <v>12</v>
      </c>
      <c r="P78" s="55" t="e">
        <f>IF(ISNA(VLOOKUP($L78,#REF!,8,FALSE))=TRUE,"",VLOOKUP($L78,#REF!,8,FALSE))</f>
        <v>#REF!</v>
      </c>
      <c r="Q78" s="57" t="e">
        <f t="shared" si="25"/>
        <v>#REF!</v>
      </c>
    </row>
    <row r="79" spans="1:17" ht="16.5" customHeight="1" x14ac:dyDescent="0.2">
      <c r="A79" s="39" t="e">
        <f>VLOOKUP($B79,#REF!,2,FALSE)</f>
        <v>#N/A</v>
      </c>
      <c r="B79" s="54" t="e">
        <f t="shared" si="18"/>
        <v>#N/A</v>
      </c>
      <c r="C79" s="54" t="e">
        <f t="shared" si="19"/>
        <v>#N/A</v>
      </c>
      <c r="D79" s="54" t="e">
        <f t="shared" si="20"/>
        <v>#N/A</v>
      </c>
      <c r="E79" s="54" t="e">
        <f t="shared" si="21"/>
        <v>#N/A</v>
      </c>
      <c r="F79" s="54" t="e">
        <f t="shared" si="22"/>
        <v>#N/A</v>
      </c>
      <c r="G79" s="54" t="e">
        <f t="shared" si="23"/>
        <v>#N/A</v>
      </c>
      <c r="H79" s="61">
        <f t="shared" si="17"/>
        <v>76</v>
      </c>
      <c r="K79" s="43" t="e">
        <f t="shared" si="24"/>
        <v>#REF!</v>
      </c>
      <c r="L79" s="56">
        <v>76</v>
      </c>
      <c r="M79" s="55" t="e">
        <f>IF(ISNA(VLOOKUP($L79,'All Individuals Day 1 (ALL)'!$C$3:$G$131,4,FALSE)+VLOOKUP($L79,#REF!,4,FALSE))=TRUE,"",VLOOKUP($L79,'All Individuals Day 1 (ALL)'!$C$3:$G$131,4,FALSE)+VLOOKUP($L79,#REF!,4,FALSE))</f>
        <v>#REF!</v>
      </c>
      <c r="N79" s="55" t="e">
        <f>IF(ISNA(VLOOKUP($L79,'All Individuals Day 1 (ALL)'!$C$3:$G$131,5,FALSE)+VLOOKUP($L79,#REF!,5,FALSE))=TRUE,"",VLOOKUP($L79,'All Individuals Day 1 (ALL)'!$C$3:$G$131,5,FALSE)+VLOOKUP($L79,#REF!,5,FALSE))</f>
        <v>#REF!</v>
      </c>
      <c r="O79" s="55">
        <f>IF(ISNA(VLOOKUP($L79,'All Individuals Day 1 (ALL)'!$C$3:$K$131,8,FALSE))=TRUE,"",VLOOKUP($L79,'All Individuals Day 1 (ALL)'!$C$3:$K$131,8,FALSE))</f>
        <v>12</v>
      </c>
      <c r="P79" s="55" t="e">
        <f>IF(ISNA(VLOOKUP($L79,#REF!,8,FALSE))=TRUE,"",VLOOKUP($L79,#REF!,8,FALSE))</f>
        <v>#REF!</v>
      </c>
      <c r="Q79" s="57" t="e">
        <f t="shared" si="25"/>
        <v>#REF!</v>
      </c>
    </row>
    <row r="80" spans="1:17" ht="16.5" customHeight="1" x14ac:dyDescent="0.2">
      <c r="A80" s="39" t="e">
        <f>VLOOKUP($B80,#REF!,2,FALSE)</f>
        <v>#N/A</v>
      </c>
      <c r="B80" s="54" t="e">
        <f t="shared" si="18"/>
        <v>#N/A</v>
      </c>
      <c r="C80" s="54" t="e">
        <f t="shared" si="19"/>
        <v>#N/A</v>
      </c>
      <c r="D80" s="54" t="e">
        <f t="shared" si="20"/>
        <v>#N/A</v>
      </c>
      <c r="E80" s="54" t="e">
        <f t="shared" si="21"/>
        <v>#N/A</v>
      </c>
      <c r="F80" s="54" t="e">
        <f t="shared" si="22"/>
        <v>#N/A</v>
      </c>
      <c r="G80" s="54" t="e">
        <f t="shared" si="23"/>
        <v>#N/A</v>
      </c>
      <c r="H80" s="61">
        <f t="shared" si="17"/>
        <v>77</v>
      </c>
      <c r="K80" s="43" t="e">
        <f t="shared" si="24"/>
        <v>#REF!</v>
      </c>
      <c r="L80" s="56">
        <v>77</v>
      </c>
      <c r="M80" s="55" t="e">
        <f>IF(ISNA(VLOOKUP($L80,'All Individuals Day 1 (ALL)'!$C$3:$G$131,4,FALSE)+VLOOKUP($L80,#REF!,4,FALSE))=TRUE,"",VLOOKUP($L80,'All Individuals Day 1 (ALL)'!$C$3:$G$131,4,FALSE)+VLOOKUP($L80,#REF!,4,FALSE))</f>
        <v>#REF!</v>
      </c>
      <c r="N80" s="55" t="e">
        <f>IF(ISNA(VLOOKUP($L80,'All Individuals Day 1 (ALL)'!$C$3:$G$131,5,FALSE)+VLOOKUP($L80,#REF!,5,FALSE))=TRUE,"",VLOOKUP($L80,'All Individuals Day 1 (ALL)'!$C$3:$G$131,5,FALSE)+VLOOKUP($L80,#REF!,5,FALSE))</f>
        <v>#REF!</v>
      </c>
      <c r="O80" s="55">
        <f>IF(ISNA(VLOOKUP($L80,'All Individuals Day 1 (ALL)'!$C$3:$K$131,8,FALSE))=TRUE,"",VLOOKUP($L80,'All Individuals Day 1 (ALL)'!$C$3:$K$131,8,FALSE))</f>
        <v>9</v>
      </c>
      <c r="P80" s="55" t="e">
        <f>IF(ISNA(VLOOKUP($L80,#REF!,8,FALSE))=TRUE,"",VLOOKUP($L80,#REF!,8,FALSE))</f>
        <v>#REF!</v>
      </c>
      <c r="Q80" s="57" t="e">
        <f t="shared" si="25"/>
        <v>#REF!</v>
      </c>
    </row>
    <row r="81" spans="1:17" ht="16.5" customHeight="1" x14ac:dyDescent="0.2">
      <c r="A81" s="39" t="e">
        <f>VLOOKUP($B81,#REF!,2,FALSE)</f>
        <v>#N/A</v>
      </c>
      <c r="B81" s="54" t="e">
        <f t="shared" si="18"/>
        <v>#N/A</v>
      </c>
      <c r="C81" s="54" t="e">
        <f t="shared" si="19"/>
        <v>#N/A</v>
      </c>
      <c r="D81" s="54" t="e">
        <f t="shared" si="20"/>
        <v>#N/A</v>
      </c>
      <c r="E81" s="54" t="e">
        <f t="shared" si="21"/>
        <v>#N/A</v>
      </c>
      <c r="F81" s="54" t="e">
        <f t="shared" si="22"/>
        <v>#N/A</v>
      </c>
      <c r="G81" s="54" t="e">
        <f t="shared" si="23"/>
        <v>#N/A</v>
      </c>
      <c r="H81" s="61">
        <f t="shared" si="17"/>
        <v>78</v>
      </c>
      <c r="K81" s="43" t="e">
        <f t="shared" si="24"/>
        <v>#REF!</v>
      </c>
      <c r="L81" s="56">
        <v>78</v>
      </c>
      <c r="M81" s="55" t="e">
        <f>IF(ISNA(VLOOKUP($L81,'All Individuals Day 1 (ALL)'!$C$3:$G$131,4,FALSE)+VLOOKUP($L81,#REF!,4,FALSE))=TRUE,"",VLOOKUP($L81,'All Individuals Day 1 (ALL)'!$C$3:$G$131,4,FALSE)+VLOOKUP($L81,#REF!,4,FALSE))</f>
        <v>#REF!</v>
      </c>
      <c r="N81" s="55" t="e">
        <f>IF(ISNA(VLOOKUP($L81,'All Individuals Day 1 (ALL)'!$C$3:$G$131,5,FALSE)+VLOOKUP($L81,#REF!,5,FALSE))=TRUE,"",VLOOKUP($L81,'All Individuals Day 1 (ALL)'!$C$3:$G$131,5,FALSE)+VLOOKUP($L81,#REF!,5,FALSE))</f>
        <v>#REF!</v>
      </c>
      <c r="O81" s="55">
        <f>IF(ISNA(VLOOKUP($L81,'All Individuals Day 1 (ALL)'!$C$3:$K$131,8,FALSE))=TRUE,"",VLOOKUP($L81,'All Individuals Day 1 (ALL)'!$C$3:$K$131,8,FALSE))</f>
        <v>7</v>
      </c>
      <c r="P81" s="55" t="e">
        <f>IF(ISNA(VLOOKUP($L81,#REF!,8,FALSE))=TRUE,"",VLOOKUP($L81,#REF!,8,FALSE))</f>
        <v>#REF!</v>
      </c>
      <c r="Q81" s="57" t="e">
        <f t="shared" si="25"/>
        <v>#REF!</v>
      </c>
    </row>
    <row r="82" spans="1:17" ht="16.5" customHeight="1" x14ac:dyDescent="0.2">
      <c r="A82" s="39" t="e">
        <f>VLOOKUP($B82,#REF!,2,FALSE)</f>
        <v>#N/A</v>
      </c>
      <c r="B82" s="54" t="e">
        <f t="shared" si="18"/>
        <v>#N/A</v>
      </c>
      <c r="C82" s="54" t="e">
        <f t="shared" si="19"/>
        <v>#N/A</v>
      </c>
      <c r="D82" s="54" t="e">
        <f t="shared" si="20"/>
        <v>#N/A</v>
      </c>
      <c r="E82" s="54" t="e">
        <f t="shared" si="21"/>
        <v>#N/A</v>
      </c>
      <c r="F82" s="54" t="e">
        <f t="shared" si="22"/>
        <v>#N/A</v>
      </c>
      <c r="G82" s="54" t="e">
        <f t="shared" si="23"/>
        <v>#N/A</v>
      </c>
      <c r="H82" s="61">
        <f t="shared" si="17"/>
        <v>79</v>
      </c>
      <c r="K82" s="43" t="e">
        <f t="shared" si="24"/>
        <v>#REF!</v>
      </c>
      <c r="L82" s="56">
        <v>79</v>
      </c>
      <c r="M82" s="55" t="e">
        <f>IF(ISNA(VLOOKUP($L82,'All Individuals Day 1 (ALL)'!$C$3:$G$131,4,FALSE)+VLOOKUP($L82,#REF!,4,FALSE))=TRUE,"",VLOOKUP($L82,'All Individuals Day 1 (ALL)'!$C$3:$G$131,4,FALSE)+VLOOKUP($L82,#REF!,4,FALSE))</f>
        <v>#REF!</v>
      </c>
      <c r="N82" s="55" t="e">
        <f>IF(ISNA(VLOOKUP($L82,'All Individuals Day 1 (ALL)'!$C$3:$G$131,5,FALSE)+VLOOKUP($L82,#REF!,5,FALSE))=TRUE,"",VLOOKUP($L82,'All Individuals Day 1 (ALL)'!$C$3:$G$131,5,FALSE)+VLOOKUP($L82,#REF!,5,FALSE))</f>
        <v>#REF!</v>
      </c>
      <c r="O82" s="55">
        <f>IF(ISNA(VLOOKUP($L82,'All Individuals Day 1 (ALL)'!$C$3:$K$131,8,FALSE))=TRUE,"",VLOOKUP($L82,'All Individuals Day 1 (ALL)'!$C$3:$K$131,8,FALSE))</f>
        <v>2</v>
      </c>
      <c r="P82" s="55" t="e">
        <f>IF(ISNA(VLOOKUP($L82,#REF!,8,FALSE))=TRUE,"",VLOOKUP($L82,#REF!,8,FALSE))</f>
        <v>#REF!</v>
      </c>
      <c r="Q82" s="57" t="e">
        <f t="shared" si="25"/>
        <v>#REF!</v>
      </c>
    </row>
    <row r="83" spans="1:17" ht="16.5" customHeight="1" x14ac:dyDescent="0.2">
      <c r="A83" s="39" t="e">
        <f>VLOOKUP($B83,#REF!,2,FALSE)</f>
        <v>#N/A</v>
      </c>
      <c r="B83" s="54" t="e">
        <f t="shared" si="18"/>
        <v>#N/A</v>
      </c>
      <c r="C83" s="54" t="e">
        <f t="shared" si="19"/>
        <v>#N/A</v>
      </c>
      <c r="D83" s="54" t="e">
        <f t="shared" si="20"/>
        <v>#N/A</v>
      </c>
      <c r="E83" s="54" t="e">
        <f t="shared" si="21"/>
        <v>#N/A</v>
      </c>
      <c r="F83" s="54" t="e">
        <f t="shared" si="22"/>
        <v>#N/A</v>
      </c>
      <c r="G83" s="54" t="e">
        <f t="shared" si="23"/>
        <v>#N/A</v>
      </c>
      <c r="H83" s="61">
        <f t="shared" si="17"/>
        <v>80</v>
      </c>
      <c r="K83" s="43" t="e">
        <f t="shared" si="24"/>
        <v>#REF!</v>
      </c>
      <c r="L83" s="56">
        <v>80</v>
      </c>
      <c r="M83" s="55" t="e">
        <f>IF(ISNA(VLOOKUP($L83,'All Individuals Day 1 (ALL)'!$C$3:$G$131,4,FALSE)+VLOOKUP($L83,#REF!,4,FALSE))=TRUE,"",VLOOKUP($L83,'All Individuals Day 1 (ALL)'!$C$3:$G$131,4,FALSE)+VLOOKUP($L83,#REF!,4,FALSE))</f>
        <v>#REF!</v>
      </c>
      <c r="N83" s="55" t="e">
        <f>IF(ISNA(VLOOKUP($L83,'All Individuals Day 1 (ALL)'!$C$3:$G$131,5,FALSE)+VLOOKUP($L83,#REF!,5,FALSE))=TRUE,"",VLOOKUP($L83,'All Individuals Day 1 (ALL)'!$C$3:$G$131,5,FALSE)+VLOOKUP($L83,#REF!,5,FALSE))</f>
        <v>#REF!</v>
      </c>
      <c r="O83" s="55">
        <f>IF(ISNA(VLOOKUP($L83,'All Individuals Day 1 (ALL)'!$C$3:$K$131,8,FALSE))=TRUE,"",VLOOKUP($L83,'All Individuals Day 1 (ALL)'!$C$3:$K$131,8,FALSE))</f>
        <v>9</v>
      </c>
      <c r="P83" s="55" t="e">
        <f>IF(ISNA(VLOOKUP($L83,#REF!,8,FALSE))=TRUE,"",VLOOKUP($L83,#REF!,8,FALSE))</f>
        <v>#REF!</v>
      </c>
      <c r="Q83" s="57" t="e">
        <f t="shared" si="25"/>
        <v>#REF!</v>
      </c>
    </row>
    <row r="84" spans="1:17" ht="16.5" customHeight="1" x14ac:dyDescent="0.2">
      <c r="A84" s="39" t="e">
        <f>VLOOKUP($B84,#REF!,2,FALSE)</f>
        <v>#N/A</v>
      </c>
      <c r="B84" s="54" t="e">
        <f t="shared" si="18"/>
        <v>#N/A</v>
      </c>
      <c r="C84" s="54" t="e">
        <f t="shared" si="19"/>
        <v>#N/A</v>
      </c>
      <c r="D84" s="54" t="e">
        <f t="shared" si="20"/>
        <v>#N/A</v>
      </c>
      <c r="E84" s="54" t="e">
        <f t="shared" si="21"/>
        <v>#N/A</v>
      </c>
      <c r="F84" s="54" t="e">
        <f t="shared" si="22"/>
        <v>#N/A</v>
      </c>
      <c r="G84" s="54" t="e">
        <f t="shared" si="23"/>
        <v>#N/A</v>
      </c>
      <c r="H84" s="61">
        <f t="shared" si="17"/>
        <v>81</v>
      </c>
      <c r="K84" s="43" t="e">
        <f t="shared" si="24"/>
        <v>#REF!</v>
      </c>
      <c r="L84" s="56">
        <v>81</v>
      </c>
      <c r="M84" s="55" t="e">
        <f>IF(ISNA(VLOOKUP($L84,'All Individuals Day 1 (ALL)'!$C$3:$G$131,4,FALSE)+VLOOKUP($L84,#REF!,4,FALSE))=TRUE,"",VLOOKUP($L84,'All Individuals Day 1 (ALL)'!$C$3:$G$131,4,FALSE)+VLOOKUP($L84,#REF!,4,FALSE))</f>
        <v>#REF!</v>
      </c>
      <c r="N84" s="55" t="e">
        <f>IF(ISNA(VLOOKUP($L84,'All Individuals Day 1 (ALL)'!$C$3:$G$131,5,FALSE)+VLOOKUP($L84,#REF!,5,FALSE))=TRUE,"",VLOOKUP($L84,'All Individuals Day 1 (ALL)'!$C$3:$G$131,5,FALSE)+VLOOKUP($L84,#REF!,5,FALSE))</f>
        <v>#REF!</v>
      </c>
      <c r="O84" s="55">
        <f>IF(ISNA(VLOOKUP($L84,'All Individuals Day 1 (ALL)'!$C$3:$K$131,8,FALSE))=TRUE,"",VLOOKUP($L84,'All Individuals Day 1 (ALL)'!$C$3:$K$131,8,FALSE))</f>
        <v>11</v>
      </c>
      <c r="P84" s="55" t="e">
        <f>IF(ISNA(VLOOKUP($L84,#REF!,8,FALSE))=TRUE,"",VLOOKUP($L84,#REF!,8,FALSE))</f>
        <v>#REF!</v>
      </c>
      <c r="Q84" s="57" t="e">
        <f t="shared" si="25"/>
        <v>#REF!</v>
      </c>
    </row>
    <row r="85" spans="1:17" ht="16.5" customHeight="1" x14ac:dyDescent="0.2">
      <c r="A85" s="39" t="e">
        <f>VLOOKUP($B85,#REF!,2,FALSE)</f>
        <v>#N/A</v>
      </c>
      <c r="B85" s="54" t="e">
        <f t="shared" si="18"/>
        <v>#N/A</v>
      </c>
      <c r="C85" s="54" t="e">
        <f t="shared" si="19"/>
        <v>#N/A</v>
      </c>
      <c r="D85" s="54" t="e">
        <f t="shared" si="20"/>
        <v>#N/A</v>
      </c>
      <c r="E85" s="54" t="e">
        <f t="shared" si="21"/>
        <v>#N/A</v>
      </c>
      <c r="F85" s="54" t="e">
        <f t="shared" si="22"/>
        <v>#N/A</v>
      </c>
      <c r="G85" s="54" t="e">
        <f t="shared" si="23"/>
        <v>#N/A</v>
      </c>
      <c r="H85" s="61">
        <f t="shared" si="17"/>
        <v>82</v>
      </c>
      <c r="K85" s="43" t="e">
        <f t="shared" si="24"/>
        <v>#REF!</v>
      </c>
      <c r="L85" s="56">
        <v>82</v>
      </c>
      <c r="M85" s="55" t="e">
        <f>IF(ISNA(VLOOKUP($L85,'All Individuals Day 1 (ALL)'!$C$3:$G$131,4,FALSE)+VLOOKUP($L85,#REF!,4,FALSE))=TRUE,"",VLOOKUP($L85,'All Individuals Day 1 (ALL)'!$C$3:$G$131,4,FALSE)+VLOOKUP($L85,#REF!,4,FALSE))</f>
        <v>#REF!</v>
      </c>
      <c r="N85" s="55" t="e">
        <f>IF(ISNA(VLOOKUP($L85,'All Individuals Day 1 (ALL)'!$C$3:$G$131,5,FALSE)+VLOOKUP($L85,#REF!,5,FALSE))=TRUE,"",VLOOKUP($L85,'All Individuals Day 1 (ALL)'!$C$3:$G$131,5,FALSE)+VLOOKUP($L85,#REF!,5,FALSE))</f>
        <v>#REF!</v>
      </c>
      <c r="O85" s="55">
        <f>IF(ISNA(VLOOKUP($L85,'All Individuals Day 1 (ALL)'!$C$3:$K$131,8,FALSE))=TRUE,"",VLOOKUP($L85,'All Individuals Day 1 (ALL)'!$C$3:$K$131,8,FALSE))</f>
        <v>9</v>
      </c>
      <c r="P85" s="55" t="e">
        <f>IF(ISNA(VLOOKUP($L85,#REF!,8,FALSE))=TRUE,"",VLOOKUP($L85,#REF!,8,FALSE))</f>
        <v>#REF!</v>
      </c>
      <c r="Q85" s="57" t="e">
        <f t="shared" si="25"/>
        <v>#REF!</v>
      </c>
    </row>
    <row r="86" spans="1:17" ht="16.5" customHeight="1" x14ac:dyDescent="0.2">
      <c r="A86" s="39" t="e">
        <f>VLOOKUP($B86,#REF!,2,FALSE)</f>
        <v>#N/A</v>
      </c>
      <c r="B86" s="54" t="e">
        <f t="shared" si="18"/>
        <v>#N/A</v>
      </c>
      <c r="C86" s="54" t="e">
        <f t="shared" si="19"/>
        <v>#N/A</v>
      </c>
      <c r="D86" s="54" t="e">
        <f t="shared" si="20"/>
        <v>#N/A</v>
      </c>
      <c r="E86" s="54" t="e">
        <f t="shared" si="21"/>
        <v>#N/A</v>
      </c>
      <c r="F86" s="54" t="e">
        <f t="shared" si="22"/>
        <v>#N/A</v>
      </c>
      <c r="G86" s="54" t="e">
        <f t="shared" si="23"/>
        <v>#N/A</v>
      </c>
      <c r="H86" s="61">
        <f t="shared" si="17"/>
        <v>83</v>
      </c>
      <c r="K86" s="43" t="e">
        <f t="shared" si="24"/>
        <v>#REF!</v>
      </c>
      <c r="L86" s="56">
        <v>83</v>
      </c>
      <c r="M86" s="55" t="e">
        <f>IF(ISNA(VLOOKUP($L86,'All Individuals Day 1 (ALL)'!$C$3:$G$131,4,FALSE)+VLOOKUP($L86,#REF!,4,FALSE))=TRUE,"",VLOOKUP($L86,'All Individuals Day 1 (ALL)'!$C$3:$G$131,4,FALSE)+VLOOKUP($L86,#REF!,4,FALSE))</f>
        <v>#REF!</v>
      </c>
      <c r="N86" s="55" t="e">
        <f>IF(ISNA(VLOOKUP($L86,'All Individuals Day 1 (ALL)'!$C$3:$G$131,5,FALSE)+VLOOKUP($L86,#REF!,5,FALSE))=TRUE,"",VLOOKUP($L86,'All Individuals Day 1 (ALL)'!$C$3:$G$131,5,FALSE)+VLOOKUP($L86,#REF!,5,FALSE))</f>
        <v>#REF!</v>
      </c>
      <c r="O86" s="55">
        <f>IF(ISNA(VLOOKUP($L86,'All Individuals Day 1 (ALL)'!$C$3:$K$131,8,FALSE))=TRUE,"",VLOOKUP($L86,'All Individuals Day 1 (ALL)'!$C$3:$K$131,8,FALSE))</f>
        <v>6</v>
      </c>
      <c r="P86" s="55" t="e">
        <f>IF(ISNA(VLOOKUP($L86,#REF!,8,FALSE))=TRUE,"",VLOOKUP($L86,#REF!,8,FALSE))</f>
        <v>#REF!</v>
      </c>
      <c r="Q86" s="57" t="e">
        <f t="shared" si="25"/>
        <v>#REF!</v>
      </c>
    </row>
    <row r="87" spans="1:17" ht="16.5" customHeight="1" x14ac:dyDescent="0.2">
      <c r="A87" s="39" t="e">
        <f>VLOOKUP($B87,#REF!,2,FALSE)</f>
        <v>#N/A</v>
      </c>
      <c r="B87" s="54" t="e">
        <f t="shared" si="18"/>
        <v>#N/A</v>
      </c>
      <c r="C87" s="54" t="e">
        <f t="shared" si="19"/>
        <v>#N/A</v>
      </c>
      <c r="D87" s="54" t="e">
        <f t="shared" si="20"/>
        <v>#N/A</v>
      </c>
      <c r="E87" s="54" t="e">
        <f t="shared" si="21"/>
        <v>#N/A</v>
      </c>
      <c r="F87" s="54" t="e">
        <f t="shared" si="22"/>
        <v>#N/A</v>
      </c>
      <c r="G87" s="54" t="e">
        <f t="shared" si="23"/>
        <v>#N/A</v>
      </c>
      <c r="H87" s="61">
        <f t="shared" si="17"/>
        <v>84</v>
      </c>
      <c r="K87" s="43" t="e">
        <f t="shared" si="24"/>
        <v>#REF!</v>
      </c>
      <c r="L87" s="56">
        <v>84</v>
      </c>
      <c r="M87" s="55" t="e">
        <f>IF(ISNA(VLOOKUP($L87,'All Individuals Day 1 (ALL)'!$C$3:$G$131,4,FALSE)+VLOOKUP($L87,#REF!,4,FALSE))=TRUE,"",VLOOKUP($L87,'All Individuals Day 1 (ALL)'!$C$3:$G$131,4,FALSE)+VLOOKUP($L87,#REF!,4,FALSE))</f>
        <v>#REF!</v>
      </c>
      <c r="N87" s="55" t="e">
        <f>IF(ISNA(VLOOKUP($L87,'All Individuals Day 1 (ALL)'!$C$3:$G$131,5,FALSE)+VLOOKUP($L87,#REF!,5,FALSE))=TRUE,"",VLOOKUP($L87,'All Individuals Day 1 (ALL)'!$C$3:$G$131,5,FALSE)+VLOOKUP($L87,#REF!,5,FALSE))</f>
        <v>#REF!</v>
      </c>
      <c r="O87" s="55">
        <f>IF(ISNA(VLOOKUP($L87,'All Individuals Day 1 (ALL)'!$C$3:$K$131,8,FALSE))=TRUE,"",VLOOKUP($L87,'All Individuals Day 1 (ALL)'!$C$3:$K$131,8,FALSE))</f>
        <v>15</v>
      </c>
      <c r="P87" s="55" t="e">
        <f>IF(ISNA(VLOOKUP($L87,#REF!,8,FALSE))=TRUE,"",VLOOKUP($L87,#REF!,8,FALSE))</f>
        <v>#REF!</v>
      </c>
      <c r="Q87" s="57" t="e">
        <f t="shared" si="25"/>
        <v>#REF!</v>
      </c>
    </row>
    <row r="88" spans="1:17" ht="16.5" customHeight="1" x14ac:dyDescent="0.2">
      <c r="A88" s="39" t="e">
        <f>VLOOKUP($B88,#REF!,2,FALSE)</f>
        <v>#N/A</v>
      </c>
      <c r="B88" s="54" t="e">
        <f t="shared" si="18"/>
        <v>#N/A</v>
      </c>
      <c r="C88" s="54" t="e">
        <f t="shared" si="19"/>
        <v>#N/A</v>
      </c>
      <c r="D88" s="54" t="e">
        <f t="shared" si="20"/>
        <v>#N/A</v>
      </c>
      <c r="E88" s="54" t="e">
        <f t="shared" si="21"/>
        <v>#N/A</v>
      </c>
      <c r="F88" s="54" t="e">
        <f t="shared" si="22"/>
        <v>#N/A</v>
      </c>
      <c r="G88" s="54" t="e">
        <f t="shared" si="23"/>
        <v>#N/A</v>
      </c>
      <c r="H88" s="61">
        <f t="shared" ref="H88:H103" si="26">IF(ISERROR(H87+1)=TRUE,1,H87+1)</f>
        <v>85</v>
      </c>
      <c r="K88" s="43" t="e">
        <f t="shared" si="24"/>
        <v>#REF!</v>
      </c>
      <c r="L88" s="56">
        <v>85</v>
      </c>
      <c r="M88" s="55" t="e">
        <f>IF(ISNA(VLOOKUP($L88,'All Individuals Day 1 (ALL)'!$C$3:$G$131,4,FALSE)+VLOOKUP($L88,#REF!,4,FALSE))=TRUE,"",VLOOKUP($L88,'All Individuals Day 1 (ALL)'!$C$3:$G$131,4,FALSE)+VLOOKUP($L88,#REF!,4,FALSE))</f>
        <v>#REF!</v>
      </c>
      <c r="N88" s="55" t="e">
        <f>IF(ISNA(VLOOKUP($L88,'All Individuals Day 1 (ALL)'!$C$3:$G$131,5,FALSE)+VLOOKUP($L88,#REF!,5,FALSE))=TRUE,"",VLOOKUP($L88,'All Individuals Day 1 (ALL)'!$C$3:$G$131,5,FALSE)+VLOOKUP($L88,#REF!,5,FALSE))</f>
        <v>#REF!</v>
      </c>
      <c r="O88" s="55">
        <f>IF(ISNA(VLOOKUP($L88,'All Individuals Day 1 (ALL)'!$C$3:$K$131,8,FALSE))=TRUE,"",VLOOKUP($L88,'All Individuals Day 1 (ALL)'!$C$3:$K$131,8,FALSE))</f>
        <v>4</v>
      </c>
      <c r="P88" s="55" t="e">
        <f>IF(ISNA(VLOOKUP($L88,#REF!,8,FALSE))=TRUE,"",VLOOKUP($L88,#REF!,8,FALSE))</f>
        <v>#REF!</v>
      </c>
      <c r="Q88" s="57" t="e">
        <f t="shared" si="25"/>
        <v>#REF!</v>
      </c>
    </row>
    <row r="89" spans="1:17" ht="16.5" customHeight="1" x14ac:dyDescent="0.2">
      <c r="A89" s="39" t="e">
        <f>VLOOKUP($B89,#REF!,2,FALSE)</f>
        <v>#N/A</v>
      </c>
      <c r="B89" s="54" t="e">
        <f t="shared" si="18"/>
        <v>#N/A</v>
      </c>
      <c r="C89" s="54" t="e">
        <f t="shared" si="19"/>
        <v>#N/A</v>
      </c>
      <c r="D89" s="54" t="e">
        <f t="shared" si="20"/>
        <v>#N/A</v>
      </c>
      <c r="E89" s="54" t="e">
        <f t="shared" si="21"/>
        <v>#N/A</v>
      </c>
      <c r="F89" s="54" t="e">
        <f t="shared" si="22"/>
        <v>#N/A</v>
      </c>
      <c r="G89" s="54" t="e">
        <f t="shared" si="23"/>
        <v>#N/A</v>
      </c>
      <c r="H89" s="61">
        <f t="shared" si="26"/>
        <v>86</v>
      </c>
      <c r="K89" s="43" t="e">
        <f t="shared" si="24"/>
        <v>#REF!</v>
      </c>
      <c r="L89" s="56">
        <v>86</v>
      </c>
      <c r="M89" s="55" t="e">
        <f>IF(ISNA(VLOOKUP($L89,'All Individuals Day 1 (ALL)'!$C$3:$G$131,4,FALSE)+VLOOKUP($L89,#REF!,4,FALSE))=TRUE,"",VLOOKUP($L89,'All Individuals Day 1 (ALL)'!$C$3:$G$131,4,FALSE)+VLOOKUP($L89,#REF!,4,FALSE))</f>
        <v>#REF!</v>
      </c>
      <c r="N89" s="55" t="e">
        <f>IF(ISNA(VLOOKUP($L89,'All Individuals Day 1 (ALL)'!$C$3:$G$131,5,FALSE)+VLOOKUP($L89,#REF!,5,FALSE))=TRUE,"",VLOOKUP($L89,'All Individuals Day 1 (ALL)'!$C$3:$G$131,5,FALSE)+VLOOKUP($L89,#REF!,5,FALSE))</f>
        <v>#REF!</v>
      </c>
      <c r="O89" s="55">
        <f>IF(ISNA(VLOOKUP($L89,'All Individuals Day 1 (ALL)'!$C$3:$K$131,8,FALSE))=TRUE,"",VLOOKUP($L89,'All Individuals Day 1 (ALL)'!$C$3:$K$131,8,FALSE))</f>
        <v>10</v>
      </c>
      <c r="P89" s="55" t="e">
        <f>IF(ISNA(VLOOKUP($L89,#REF!,8,FALSE))=TRUE,"",VLOOKUP($L89,#REF!,8,FALSE))</f>
        <v>#REF!</v>
      </c>
      <c r="Q89" s="57" t="e">
        <f t="shared" si="25"/>
        <v>#REF!</v>
      </c>
    </row>
    <row r="90" spans="1:17" ht="16.5" customHeight="1" x14ac:dyDescent="0.2">
      <c r="A90" s="39" t="e">
        <f>VLOOKUP($B90,#REF!,2,FALSE)</f>
        <v>#N/A</v>
      </c>
      <c r="B90" s="54" t="e">
        <f t="shared" si="18"/>
        <v>#N/A</v>
      </c>
      <c r="C90" s="54" t="e">
        <f t="shared" si="19"/>
        <v>#N/A</v>
      </c>
      <c r="D90" s="54" t="e">
        <f t="shared" si="20"/>
        <v>#N/A</v>
      </c>
      <c r="E90" s="54" t="e">
        <f t="shared" si="21"/>
        <v>#N/A</v>
      </c>
      <c r="F90" s="54" t="e">
        <f t="shared" si="22"/>
        <v>#N/A</v>
      </c>
      <c r="G90" s="54" t="e">
        <f t="shared" si="23"/>
        <v>#N/A</v>
      </c>
      <c r="H90" s="61">
        <f t="shared" si="26"/>
        <v>87</v>
      </c>
      <c r="K90" s="43" t="e">
        <f t="shared" si="24"/>
        <v>#REF!</v>
      </c>
      <c r="L90" s="56">
        <v>87</v>
      </c>
      <c r="M90" s="55" t="e">
        <f>IF(ISNA(VLOOKUP($L90,'All Individuals Day 1 (ALL)'!$C$3:$G$131,4,FALSE)+VLOOKUP($L90,#REF!,4,FALSE))=TRUE,"",VLOOKUP($L90,'All Individuals Day 1 (ALL)'!$C$3:$G$131,4,FALSE)+VLOOKUP($L90,#REF!,4,FALSE))</f>
        <v>#REF!</v>
      </c>
      <c r="N90" s="55" t="e">
        <f>IF(ISNA(VLOOKUP($L90,'All Individuals Day 1 (ALL)'!$C$3:$G$131,5,FALSE)+VLOOKUP($L90,#REF!,5,FALSE))=TRUE,"",VLOOKUP($L90,'All Individuals Day 1 (ALL)'!$C$3:$G$131,5,FALSE)+VLOOKUP($L90,#REF!,5,FALSE))</f>
        <v>#REF!</v>
      </c>
      <c r="O90" s="55">
        <f>IF(ISNA(VLOOKUP($L90,'All Individuals Day 1 (ALL)'!$C$3:$K$131,8,FALSE))=TRUE,"",VLOOKUP($L90,'All Individuals Day 1 (ALL)'!$C$3:$K$131,8,FALSE))</f>
        <v>12</v>
      </c>
      <c r="P90" s="55" t="e">
        <f>IF(ISNA(VLOOKUP($L90,#REF!,8,FALSE))=TRUE,"",VLOOKUP($L90,#REF!,8,FALSE))</f>
        <v>#REF!</v>
      </c>
      <c r="Q90" s="57" t="e">
        <f t="shared" si="25"/>
        <v>#REF!</v>
      </c>
    </row>
    <row r="91" spans="1:17" ht="16.5" customHeight="1" x14ac:dyDescent="0.2">
      <c r="A91" s="39" t="e">
        <f>VLOOKUP($B91,#REF!,2,FALSE)</f>
        <v>#N/A</v>
      </c>
      <c r="B91" s="54" t="e">
        <f t="shared" si="18"/>
        <v>#N/A</v>
      </c>
      <c r="C91" s="54" t="e">
        <f t="shared" si="19"/>
        <v>#N/A</v>
      </c>
      <c r="D91" s="54" t="e">
        <f t="shared" si="20"/>
        <v>#N/A</v>
      </c>
      <c r="E91" s="54" t="e">
        <f t="shared" si="21"/>
        <v>#N/A</v>
      </c>
      <c r="F91" s="54" t="e">
        <f t="shared" si="22"/>
        <v>#N/A</v>
      </c>
      <c r="G91" s="54" t="e">
        <f t="shared" si="23"/>
        <v>#N/A</v>
      </c>
      <c r="H91" s="61">
        <f t="shared" si="26"/>
        <v>88</v>
      </c>
      <c r="K91" s="43" t="e">
        <f t="shared" si="24"/>
        <v>#REF!</v>
      </c>
      <c r="L91" s="56">
        <v>88</v>
      </c>
      <c r="M91" s="55" t="e">
        <f>IF(ISNA(VLOOKUP($L91,'All Individuals Day 1 (ALL)'!$C$3:$G$131,4,FALSE)+VLOOKUP($L91,#REF!,4,FALSE))=TRUE,"",VLOOKUP($L91,'All Individuals Day 1 (ALL)'!$C$3:$G$131,4,FALSE)+VLOOKUP($L91,#REF!,4,FALSE))</f>
        <v>#REF!</v>
      </c>
      <c r="N91" s="55" t="e">
        <f>IF(ISNA(VLOOKUP($L91,'All Individuals Day 1 (ALL)'!$C$3:$G$131,5,FALSE)+VLOOKUP($L91,#REF!,5,FALSE))=TRUE,"",VLOOKUP($L91,'All Individuals Day 1 (ALL)'!$C$3:$G$131,5,FALSE)+VLOOKUP($L91,#REF!,5,FALSE))</f>
        <v>#REF!</v>
      </c>
      <c r="O91" s="55">
        <f>IF(ISNA(VLOOKUP($L91,'All Individuals Day 1 (ALL)'!$C$3:$K$131,8,FALSE))=TRUE,"",VLOOKUP($L91,'All Individuals Day 1 (ALL)'!$C$3:$K$131,8,FALSE))</f>
        <v>7</v>
      </c>
      <c r="P91" s="55" t="e">
        <f>IF(ISNA(VLOOKUP($L91,#REF!,8,FALSE))=TRUE,"",VLOOKUP($L91,#REF!,8,FALSE))</f>
        <v>#REF!</v>
      </c>
      <c r="Q91" s="57" t="e">
        <f t="shared" si="25"/>
        <v>#REF!</v>
      </c>
    </row>
    <row r="92" spans="1:17" ht="16.5" customHeight="1" x14ac:dyDescent="0.2">
      <c r="A92" s="39" t="e">
        <f>VLOOKUP($B92,#REF!,2,FALSE)</f>
        <v>#N/A</v>
      </c>
      <c r="B92" s="54" t="e">
        <f t="shared" si="18"/>
        <v>#N/A</v>
      </c>
      <c r="C92" s="54" t="e">
        <f t="shared" si="19"/>
        <v>#N/A</v>
      </c>
      <c r="D92" s="54" t="e">
        <f t="shared" si="20"/>
        <v>#N/A</v>
      </c>
      <c r="E92" s="54" t="e">
        <f t="shared" si="21"/>
        <v>#N/A</v>
      </c>
      <c r="F92" s="54" t="e">
        <f t="shared" si="22"/>
        <v>#N/A</v>
      </c>
      <c r="G92" s="54" t="e">
        <f t="shared" si="23"/>
        <v>#N/A</v>
      </c>
      <c r="H92" s="61">
        <f t="shared" si="26"/>
        <v>89</v>
      </c>
      <c r="K92" s="43" t="e">
        <f t="shared" si="24"/>
        <v>#REF!</v>
      </c>
      <c r="L92" s="56">
        <v>89</v>
      </c>
      <c r="M92" s="55" t="str">
        <f>IF(ISNA(VLOOKUP($L92,'All Individuals Day 1 (ALL)'!$C$3:$G$131,4,FALSE)+VLOOKUP($L92,#REF!,4,FALSE))=TRUE,"",VLOOKUP($L92,'All Individuals Day 1 (ALL)'!$C$3:$G$131,4,FALSE)+VLOOKUP($L92,#REF!,4,FALSE))</f>
        <v/>
      </c>
      <c r="N92" s="55" t="str">
        <f>IF(ISNA(VLOOKUP($L92,'All Individuals Day 1 (ALL)'!$C$3:$G$131,5,FALSE)+VLOOKUP($L92,#REF!,5,FALSE))=TRUE,"",VLOOKUP($L92,'All Individuals Day 1 (ALL)'!$C$3:$G$131,5,FALSE)+VLOOKUP($L92,#REF!,5,FALSE))</f>
        <v/>
      </c>
      <c r="O92" s="55" t="str">
        <f>IF(ISNA(VLOOKUP($L92,'All Individuals Day 1 (ALL)'!$C$3:$K$131,8,FALSE))=TRUE,"",VLOOKUP($L92,'All Individuals Day 1 (ALL)'!$C$3:$K$131,8,FALSE))</f>
        <v/>
      </c>
      <c r="P92" s="55" t="e">
        <f>IF(ISNA(VLOOKUP($L92,#REF!,8,FALSE))=TRUE,"",VLOOKUP($L92,#REF!,8,FALSE))</f>
        <v>#REF!</v>
      </c>
      <c r="Q92" s="57" t="e">
        <f t="shared" si="25"/>
        <v>#REF!</v>
      </c>
    </row>
    <row r="93" spans="1:17" ht="16.5" customHeight="1" x14ac:dyDescent="0.2">
      <c r="A93" s="39" t="e">
        <f>VLOOKUP($B93,#REF!,2,FALSE)</f>
        <v>#N/A</v>
      </c>
      <c r="B93" s="54" t="e">
        <f t="shared" si="18"/>
        <v>#N/A</v>
      </c>
      <c r="C93" s="54" t="e">
        <f t="shared" si="19"/>
        <v>#N/A</v>
      </c>
      <c r="D93" s="54" t="e">
        <f t="shared" si="20"/>
        <v>#N/A</v>
      </c>
      <c r="E93" s="54" t="e">
        <f t="shared" si="21"/>
        <v>#N/A</v>
      </c>
      <c r="F93" s="54" t="e">
        <f t="shared" si="22"/>
        <v>#N/A</v>
      </c>
      <c r="G93" s="54" t="e">
        <f t="shared" si="23"/>
        <v>#N/A</v>
      </c>
      <c r="H93" s="61">
        <f t="shared" si="26"/>
        <v>90</v>
      </c>
      <c r="K93" s="43" t="e">
        <f t="shared" si="24"/>
        <v>#REF!</v>
      </c>
      <c r="L93" s="56">
        <v>90</v>
      </c>
      <c r="M93" s="55" t="e">
        <f>IF(ISNA(VLOOKUP($L93,'All Individuals Day 1 (ALL)'!$C$3:$G$131,4,FALSE)+VLOOKUP($L93,#REF!,4,FALSE))=TRUE,"",VLOOKUP($L93,'All Individuals Day 1 (ALL)'!$C$3:$G$131,4,FALSE)+VLOOKUP($L93,#REF!,4,FALSE))</f>
        <v>#REF!</v>
      </c>
      <c r="N93" s="55" t="e">
        <f>IF(ISNA(VLOOKUP($L93,'All Individuals Day 1 (ALL)'!$C$3:$G$131,5,FALSE)+VLOOKUP($L93,#REF!,5,FALSE))=TRUE,"",VLOOKUP($L93,'All Individuals Day 1 (ALL)'!$C$3:$G$131,5,FALSE)+VLOOKUP($L93,#REF!,5,FALSE))</f>
        <v>#REF!</v>
      </c>
      <c r="O93" s="55">
        <f>IF(ISNA(VLOOKUP($L93,'All Individuals Day 1 (ALL)'!$C$3:$K$131,8,FALSE))=TRUE,"",VLOOKUP($L93,'All Individuals Day 1 (ALL)'!$C$3:$K$131,8,FALSE))</f>
        <v>2</v>
      </c>
      <c r="P93" s="55" t="e">
        <f>IF(ISNA(VLOOKUP($L93,#REF!,8,FALSE))=TRUE,"",VLOOKUP($L93,#REF!,8,FALSE))</f>
        <v>#REF!</v>
      </c>
      <c r="Q93" s="57" t="e">
        <f t="shared" si="25"/>
        <v>#REF!</v>
      </c>
    </row>
    <row r="94" spans="1:17" ht="16.5" customHeight="1" x14ac:dyDescent="0.2">
      <c r="A94" s="39" t="e">
        <f>VLOOKUP($B94,#REF!,2,FALSE)</f>
        <v>#N/A</v>
      </c>
      <c r="B94" s="54" t="e">
        <f t="shared" si="18"/>
        <v>#N/A</v>
      </c>
      <c r="C94" s="54" t="e">
        <f t="shared" si="19"/>
        <v>#N/A</v>
      </c>
      <c r="D94" s="54" t="e">
        <f t="shared" si="20"/>
        <v>#N/A</v>
      </c>
      <c r="E94" s="54" t="e">
        <f t="shared" si="21"/>
        <v>#N/A</v>
      </c>
      <c r="F94" s="54" t="e">
        <f t="shared" si="22"/>
        <v>#N/A</v>
      </c>
      <c r="G94" s="54" t="e">
        <f t="shared" si="23"/>
        <v>#N/A</v>
      </c>
      <c r="H94" s="61">
        <f t="shared" si="26"/>
        <v>91</v>
      </c>
      <c r="K94" s="43" t="e">
        <f t="shared" si="24"/>
        <v>#REF!</v>
      </c>
      <c r="L94" s="56">
        <v>91</v>
      </c>
      <c r="M94" s="55" t="e">
        <f>IF(ISNA(VLOOKUP($L94,'All Individuals Day 1 (ALL)'!$C$3:$G$131,4,FALSE)+VLOOKUP($L94,#REF!,4,FALSE))=TRUE,"",VLOOKUP($L94,'All Individuals Day 1 (ALL)'!$C$3:$G$131,4,FALSE)+VLOOKUP($L94,#REF!,4,FALSE))</f>
        <v>#REF!</v>
      </c>
      <c r="N94" s="55" t="e">
        <f>IF(ISNA(VLOOKUP($L94,'All Individuals Day 1 (ALL)'!$C$3:$G$131,5,FALSE)+VLOOKUP($L94,#REF!,5,FALSE))=TRUE,"",VLOOKUP($L94,'All Individuals Day 1 (ALL)'!$C$3:$G$131,5,FALSE)+VLOOKUP($L94,#REF!,5,FALSE))</f>
        <v>#REF!</v>
      </c>
      <c r="O94" s="55">
        <f>IF(ISNA(VLOOKUP($L94,'All Individuals Day 1 (ALL)'!$C$3:$K$131,8,FALSE))=TRUE,"",VLOOKUP($L94,'All Individuals Day 1 (ALL)'!$C$3:$K$131,8,FALSE))</f>
        <v>2</v>
      </c>
      <c r="P94" s="55" t="e">
        <f>IF(ISNA(VLOOKUP($L94,#REF!,8,FALSE))=TRUE,"",VLOOKUP($L94,#REF!,8,FALSE))</f>
        <v>#REF!</v>
      </c>
      <c r="Q94" s="57" t="e">
        <f t="shared" si="25"/>
        <v>#REF!</v>
      </c>
    </row>
    <row r="95" spans="1:17" ht="16.5" customHeight="1" x14ac:dyDescent="0.2">
      <c r="A95" s="39" t="e">
        <f>VLOOKUP($B95,#REF!,2,FALSE)</f>
        <v>#N/A</v>
      </c>
      <c r="B95" s="54" t="e">
        <f t="shared" si="18"/>
        <v>#N/A</v>
      </c>
      <c r="C95" s="54" t="e">
        <f t="shared" si="19"/>
        <v>#N/A</v>
      </c>
      <c r="D95" s="54" t="e">
        <f t="shared" si="20"/>
        <v>#N/A</v>
      </c>
      <c r="E95" s="54" t="e">
        <f t="shared" si="21"/>
        <v>#N/A</v>
      </c>
      <c r="F95" s="54" t="e">
        <f t="shared" si="22"/>
        <v>#N/A</v>
      </c>
      <c r="G95" s="54" t="e">
        <f t="shared" si="23"/>
        <v>#N/A</v>
      </c>
      <c r="H95" s="61">
        <f t="shared" si="26"/>
        <v>92</v>
      </c>
      <c r="K95" s="43" t="e">
        <f t="shared" si="24"/>
        <v>#REF!</v>
      </c>
      <c r="L95" s="56">
        <v>92</v>
      </c>
      <c r="M95" s="55" t="e">
        <f>IF(ISNA(VLOOKUP($L95,'All Individuals Day 1 (ALL)'!$C$3:$G$131,4,FALSE)+VLOOKUP($L95,#REF!,4,FALSE))=TRUE,"",VLOOKUP($L95,'All Individuals Day 1 (ALL)'!$C$3:$G$131,4,FALSE)+VLOOKUP($L95,#REF!,4,FALSE))</f>
        <v>#REF!</v>
      </c>
      <c r="N95" s="55" t="e">
        <f>IF(ISNA(VLOOKUP($L95,'All Individuals Day 1 (ALL)'!$C$3:$G$131,5,FALSE)+VLOOKUP($L95,#REF!,5,FALSE))=TRUE,"",VLOOKUP($L95,'All Individuals Day 1 (ALL)'!$C$3:$G$131,5,FALSE)+VLOOKUP($L95,#REF!,5,FALSE))</f>
        <v>#REF!</v>
      </c>
      <c r="O95" s="55">
        <f>IF(ISNA(VLOOKUP($L95,'All Individuals Day 1 (ALL)'!$C$3:$K$131,8,FALSE))=TRUE,"",VLOOKUP($L95,'All Individuals Day 1 (ALL)'!$C$3:$K$131,8,FALSE))</f>
        <v>14</v>
      </c>
      <c r="P95" s="55" t="e">
        <f>IF(ISNA(VLOOKUP($L95,#REF!,8,FALSE))=TRUE,"",VLOOKUP($L95,#REF!,8,FALSE))</f>
        <v>#REF!</v>
      </c>
      <c r="Q95" s="57" t="e">
        <f t="shared" si="25"/>
        <v>#REF!</v>
      </c>
    </row>
    <row r="96" spans="1:17" ht="16.5" customHeight="1" x14ac:dyDescent="0.2">
      <c r="A96" s="39" t="e">
        <f>VLOOKUP($B96,#REF!,2,FALSE)</f>
        <v>#N/A</v>
      </c>
      <c r="B96" s="54" t="e">
        <f t="shared" si="18"/>
        <v>#N/A</v>
      </c>
      <c r="C96" s="54" t="e">
        <f t="shared" si="19"/>
        <v>#N/A</v>
      </c>
      <c r="D96" s="54" t="e">
        <f t="shared" si="20"/>
        <v>#N/A</v>
      </c>
      <c r="E96" s="54" t="e">
        <f t="shared" si="21"/>
        <v>#N/A</v>
      </c>
      <c r="F96" s="54" t="e">
        <f t="shared" si="22"/>
        <v>#N/A</v>
      </c>
      <c r="G96" s="54" t="e">
        <f t="shared" si="23"/>
        <v>#N/A</v>
      </c>
      <c r="H96" s="61">
        <f t="shared" si="26"/>
        <v>93</v>
      </c>
      <c r="K96" s="43" t="e">
        <f t="shared" si="24"/>
        <v>#REF!</v>
      </c>
      <c r="L96" s="56">
        <v>93</v>
      </c>
      <c r="M96" s="55" t="e">
        <f>IF(ISNA(VLOOKUP($L96,'All Individuals Day 1 (ALL)'!$C$3:$G$131,4,FALSE)+VLOOKUP($L96,#REF!,4,FALSE))=TRUE,"",VLOOKUP($L96,'All Individuals Day 1 (ALL)'!$C$3:$G$131,4,FALSE)+VLOOKUP($L96,#REF!,4,FALSE))</f>
        <v>#REF!</v>
      </c>
      <c r="N96" s="55" t="e">
        <f>IF(ISNA(VLOOKUP($L96,'All Individuals Day 1 (ALL)'!$C$3:$G$131,5,FALSE)+VLOOKUP($L96,#REF!,5,FALSE))=TRUE,"",VLOOKUP($L96,'All Individuals Day 1 (ALL)'!$C$3:$G$131,5,FALSE)+VLOOKUP($L96,#REF!,5,FALSE))</f>
        <v>#REF!</v>
      </c>
      <c r="O96" s="55">
        <f>IF(ISNA(VLOOKUP($L96,'All Individuals Day 1 (ALL)'!$C$3:$K$131,8,FALSE))=TRUE,"",VLOOKUP($L96,'All Individuals Day 1 (ALL)'!$C$3:$K$131,8,FALSE))</f>
        <v>7</v>
      </c>
      <c r="P96" s="55" t="e">
        <f>IF(ISNA(VLOOKUP($L96,#REF!,8,FALSE))=TRUE,"",VLOOKUP($L96,#REF!,8,FALSE))</f>
        <v>#REF!</v>
      </c>
      <c r="Q96" s="57" t="e">
        <f t="shared" si="25"/>
        <v>#REF!</v>
      </c>
    </row>
    <row r="97" spans="1:17" ht="16.5" customHeight="1" x14ac:dyDescent="0.2">
      <c r="A97" s="39" t="e">
        <f>VLOOKUP($B97,#REF!,2,FALSE)</f>
        <v>#N/A</v>
      </c>
      <c r="B97" s="54" t="e">
        <f t="shared" si="18"/>
        <v>#N/A</v>
      </c>
      <c r="C97" s="54" t="e">
        <f t="shared" si="19"/>
        <v>#N/A</v>
      </c>
      <c r="D97" s="54" t="e">
        <f t="shared" si="20"/>
        <v>#N/A</v>
      </c>
      <c r="E97" s="54" t="e">
        <f t="shared" si="21"/>
        <v>#N/A</v>
      </c>
      <c r="F97" s="54" t="e">
        <f t="shared" si="22"/>
        <v>#N/A</v>
      </c>
      <c r="G97" s="54" t="e">
        <f t="shared" si="23"/>
        <v>#N/A</v>
      </c>
      <c r="H97" s="61">
        <f t="shared" si="26"/>
        <v>94</v>
      </c>
      <c r="K97" s="43" t="e">
        <f t="shared" si="24"/>
        <v>#REF!</v>
      </c>
      <c r="L97" s="56">
        <v>94</v>
      </c>
      <c r="M97" s="55" t="e">
        <f>IF(ISNA(VLOOKUP($L97,'All Individuals Day 1 (ALL)'!$C$3:$G$131,4,FALSE)+VLOOKUP($L97,#REF!,4,FALSE))=TRUE,"",VLOOKUP($L97,'All Individuals Day 1 (ALL)'!$C$3:$G$131,4,FALSE)+VLOOKUP($L97,#REF!,4,FALSE))</f>
        <v>#REF!</v>
      </c>
      <c r="N97" s="55" t="e">
        <f>IF(ISNA(VLOOKUP($L97,'All Individuals Day 1 (ALL)'!$C$3:$G$131,5,FALSE)+VLOOKUP($L97,#REF!,5,FALSE))=TRUE,"",VLOOKUP($L97,'All Individuals Day 1 (ALL)'!$C$3:$G$131,5,FALSE)+VLOOKUP($L97,#REF!,5,FALSE))</f>
        <v>#REF!</v>
      </c>
      <c r="O97" s="55">
        <f>IF(ISNA(VLOOKUP($L97,'All Individuals Day 1 (ALL)'!$C$3:$K$131,8,FALSE))=TRUE,"",VLOOKUP($L97,'All Individuals Day 1 (ALL)'!$C$3:$K$131,8,FALSE))</f>
        <v>3</v>
      </c>
      <c r="P97" s="55" t="e">
        <f>IF(ISNA(VLOOKUP($L97,#REF!,8,FALSE))=TRUE,"",VLOOKUP($L97,#REF!,8,FALSE))</f>
        <v>#REF!</v>
      </c>
      <c r="Q97" s="57" t="e">
        <f t="shared" si="25"/>
        <v>#REF!</v>
      </c>
    </row>
    <row r="98" spans="1:17" ht="16.5" customHeight="1" x14ac:dyDescent="0.2">
      <c r="A98" s="39" t="e">
        <f>VLOOKUP($B98,#REF!,2,FALSE)</f>
        <v>#N/A</v>
      </c>
      <c r="B98" s="54" t="e">
        <f t="shared" si="18"/>
        <v>#N/A</v>
      </c>
      <c r="C98" s="54" t="e">
        <f t="shared" si="19"/>
        <v>#N/A</v>
      </c>
      <c r="D98" s="54" t="e">
        <f t="shared" si="20"/>
        <v>#N/A</v>
      </c>
      <c r="E98" s="54" t="e">
        <f t="shared" si="21"/>
        <v>#N/A</v>
      </c>
      <c r="F98" s="54" t="e">
        <f t="shared" si="22"/>
        <v>#N/A</v>
      </c>
      <c r="G98" s="54" t="e">
        <f t="shared" si="23"/>
        <v>#N/A</v>
      </c>
      <c r="H98" s="61">
        <f t="shared" si="26"/>
        <v>95</v>
      </c>
      <c r="K98" s="43" t="e">
        <f t="shared" si="24"/>
        <v>#REF!</v>
      </c>
      <c r="L98" s="56">
        <v>95</v>
      </c>
      <c r="M98" s="55" t="e">
        <f>IF(ISNA(VLOOKUP($L98,'All Individuals Day 1 (ALL)'!$C$3:$G$131,4,FALSE)+VLOOKUP($L98,#REF!,4,FALSE))=TRUE,"",VLOOKUP($L98,'All Individuals Day 1 (ALL)'!$C$3:$G$131,4,FALSE)+VLOOKUP($L98,#REF!,4,FALSE))</f>
        <v>#REF!</v>
      </c>
      <c r="N98" s="55" t="e">
        <f>IF(ISNA(VLOOKUP($L98,'All Individuals Day 1 (ALL)'!$C$3:$G$131,5,FALSE)+VLOOKUP($L98,#REF!,5,FALSE))=TRUE,"",VLOOKUP($L98,'All Individuals Day 1 (ALL)'!$C$3:$G$131,5,FALSE)+VLOOKUP($L98,#REF!,5,FALSE))</f>
        <v>#REF!</v>
      </c>
      <c r="O98" s="55">
        <f>IF(ISNA(VLOOKUP($L98,'All Individuals Day 1 (ALL)'!$C$3:$K$131,8,FALSE))=TRUE,"",VLOOKUP($L98,'All Individuals Day 1 (ALL)'!$C$3:$K$131,8,FALSE))</f>
        <v>5</v>
      </c>
      <c r="P98" s="55" t="e">
        <f>IF(ISNA(VLOOKUP($L98,#REF!,8,FALSE))=TRUE,"",VLOOKUP($L98,#REF!,8,FALSE))</f>
        <v>#REF!</v>
      </c>
      <c r="Q98" s="57" t="e">
        <f t="shared" si="25"/>
        <v>#REF!</v>
      </c>
    </row>
    <row r="99" spans="1:17" ht="16.5" customHeight="1" x14ac:dyDescent="0.2">
      <c r="A99" s="39" t="e">
        <f>VLOOKUP($B99,#REF!,2,FALSE)</f>
        <v>#N/A</v>
      </c>
      <c r="B99" s="54" t="e">
        <f t="shared" si="18"/>
        <v>#N/A</v>
      </c>
      <c r="C99" s="54" t="e">
        <f t="shared" si="19"/>
        <v>#N/A</v>
      </c>
      <c r="D99" s="54" t="e">
        <f t="shared" si="20"/>
        <v>#N/A</v>
      </c>
      <c r="E99" s="54" t="e">
        <f t="shared" si="21"/>
        <v>#N/A</v>
      </c>
      <c r="F99" s="54" t="e">
        <f t="shared" si="22"/>
        <v>#N/A</v>
      </c>
      <c r="G99" s="54" t="e">
        <f t="shared" si="23"/>
        <v>#N/A</v>
      </c>
      <c r="H99" s="61">
        <f t="shared" si="26"/>
        <v>96</v>
      </c>
      <c r="K99" s="43" t="e">
        <f t="shared" si="24"/>
        <v>#REF!</v>
      </c>
      <c r="L99" s="56">
        <v>96</v>
      </c>
      <c r="M99" s="55" t="e">
        <f>IF(ISNA(VLOOKUP($L99,'All Individuals Day 1 (ALL)'!$C$3:$G$131,4,FALSE)+VLOOKUP($L99,#REF!,4,FALSE))=TRUE,"",VLOOKUP($L99,'All Individuals Day 1 (ALL)'!$C$3:$G$131,4,FALSE)+VLOOKUP($L99,#REF!,4,FALSE))</f>
        <v>#REF!</v>
      </c>
      <c r="N99" s="55" t="e">
        <f>IF(ISNA(VLOOKUP($L99,'All Individuals Day 1 (ALL)'!$C$3:$G$131,5,FALSE)+VLOOKUP($L99,#REF!,5,FALSE))=TRUE,"",VLOOKUP($L99,'All Individuals Day 1 (ALL)'!$C$3:$G$131,5,FALSE)+VLOOKUP($L99,#REF!,5,FALSE))</f>
        <v>#REF!</v>
      </c>
      <c r="O99" s="55">
        <f>IF(ISNA(VLOOKUP($L99,'All Individuals Day 1 (ALL)'!$C$3:$K$131,8,FALSE))=TRUE,"",VLOOKUP($L99,'All Individuals Day 1 (ALL)'!$C$3:$K$131,8,FALSE))</f>
        <v>4</v>
      </c>
      <c r="P99" s="55" t="e">
        <f>IF(ISNA(VLOOKUP($L99,#REF!,8,FALSE))=TRUE,"",VLOOKUP($L99,#REF!,8,FALSE))</f>
        <v>#REF!</v>
      </c>
      <c r="Q99" s="57" t="e">
        <f t="shared" si="25"/>
        <v>#REF!</v>
      </c>
    </row>
    <row r="100" spans="1:17" ht="16.5" customHeight="1" x14ac:dyDescent="0.2">
      <c r="A100" s="39" t="e">
        <f>VLOOKUP($B100,#REF!,2,FALSE)</f>
        <v>#N/A</v>
      </c>
      <c r="B100" s="54" t="e">
        <f t="shared" si="18"/>
        <v>#N/A</v>
      </c>
      <c r="C100" s="54" t="e">
        <f t="shared" si="19"/>
        <v>#N/A</v>
      </c>
      <c r="D100" s="54" t="e">
        <f t="shared" si="20"/>
        <v>#N/A</v>
      </c>
      <c r="E100" s="54" t="e">
        <f t="shared" si="21"/>
        <v>#N/A</v>
      </c>
      <c r="F100" s="54" t="e">
        <f t="shared" si="22"/>
        <v>#N/A</v>
      </c>
      <c r="G100" s="54" t="e">
        <f t="shared" si="23"/>
        <v>#N/A</v>
      </c>
      <c r="H100" s="61">
        <f t="shared" si="26"/>
        <v>97</v>
      </c>
      <c r="K100" s="43" t="e">
        <f t="shared" si="24"/>
        <v>#REF!</v>
      </c>
      <c r="L100" s="56">
        <v>97</v>
      </c>
      <c r="M100" s="55" t="e">
        <f>IF(ISNA(VLOOKUP($L100,'All Individuals Day 1 (ALL)'!$C$3:$G$131,4,FALSE)+VLOOKUP($L100,#REF!,4,FALSE))=TRUE,"",VLOOKUP($L100,'All Individuals Day 1 (ALL)'!$C$3:$G$131,4,FALSE)+VLOOKUP($L100,#REF!,4,FALSE))</f>
        <v>#REF!</v>
      </c>
      <c r="N100" s="55" t="e">
        <f>IF(ISNA(VLOOKUP($L100,'All Individuals Day 1 (ALL)'!$C$3:$G$131,5,FALSE)+VLOOKUP($L100,#REF!,5,FALSE))=TRUE,"",VLOOKUP($L100,'All Individuals Day 1 (ALL)'!$C$3:$G$131,5,FALSE)+VLOOKUP($L100,#REF!,5,FALSE))</f>
        <v>#REF!</v>
      </c>
      <c r="O100" s="55">
        <f>IF(ISNA(VLOOKUP($L100,'All Individuals Day 1 (ALL)'!$C$3:$K$131,8,FALSE))=TRUE,"",VLOOKUP($L100,'All Individuals Day 1 (ALL)'!$C$3:$K$131,8,FALSE))</f>
        <v>1</v>
      </c>
      <c r="P100" s="55" t="e">
        <f>IF(ISNA(VLOOKUP($L100,#REF!,8,FALSE))=TRUE,"",VLOOKUP($L100,#REF!,8,FALSE))</f>
        <v>#REF!</v>
      </c>
      <c r="Q100" s="57" t="e">
        <f>IF(OR(M100="",M100=0),NpZ*2,(O100+P100)-N100/100000-M100/1000000)</f>
        <v>#REF!</v>
      </c>
    </row>
    <row r="101" spans="1:17" ht="16.5" customHeight="1" x14ac:dyDescent="0.2">
      <c r="A101" s="39" t="e">
        <f>VLOOKUP($B101,#REF!,2,FALSE)</f>
        <v>#N/A</v>
      </c>
      <c r="B101" s="54" t="e">
        <f t="shared" si="18"/>
        <v>#N/A</v>
      </c>
      <c r="C101" s="54" t="e">
        <f t="shared" si="19"/>
        <v>#N/A</v>
      </c>
      <c r="D101" s="54" t="e">
        <f t="shared" si="20"/>
        <v>#N/A</v>
      </c>
      <c r="E101" s="54" t="e">
        <f t="shared" si="21"/>
        <v>#N/A</v>
      </c>
      <c r="F101" s="54" t="e">
        <f t="shared" si="22"/>
        <v>#N/A</v>
      </c>
      <c r="G101" s="54" t="e">
        <f t="shared" si="23"/>
        <v>#N/A</v>
      </c>
      <c r="H101" s="61">
        <f t="shared" si="26"/>
        <v>98</v>
      </c>
      <c r="K101" s="43" t="e">
        <f t="shared" si="24"/>
        <v>#REF!</v>
      </c>
      <c r="L101" s="56">
        <v>98</v>
      </c>
      <c r="M101" s="55" t="e">
        <f>IF(ISNA(VLOOKUP($L101,'All Individuals Day 1 (ALL)'!$C$3:$G$131,4,FALSE)+VLOOKUP($L101,#REF!,4,FALSE))=TRUE,"",VLOOKUP($L101,'All Individuals Day 1 (ALL)'!$C$3:$G$131,4,FALSE)+VLOOKUP($L101,#REF!,4,FALSE))</f>
        <v>#REF!</v>
      </c>
      <c r="N101" s="55" t="e">
        <f>IF(ISNA(VLOOKUP($L101,'All Individuals Day 1 (ALL)'!$C$3:$G$131,5,FALSE)+VLOOKUP($L101,#REF!,5,FALSE))=TRUE,"",VLOOKUP($L101,'All Individuals Day 1 (ALL)'!$C$3:$G$131,5,FALSE)+VLOOKUP($L101,#REF!,5,FALSE))</f>
        <v>#REF!</v>
      </c>
      <c r="O101" s="55">
        <f>IF(ISNA(VLOOKUP($L101,'All Individuals Day 1 (ALL)'!$C$3:$K$131,8,FALSE))=TRUE,"",VLOOKUP($L101,'All Individuals Day 1 (ALL)'!$C$3:$K$131,8,FALSE))</f>
        <v>2</v>
      </c>
      <c r="P101" s="55" t="e">
        <f>IF(ISNA(VLOOKUP($L101,#REF!,8,FALSE))=TRUE,"",VLOOKUP($L101,#REF!,8,FALSE))</f>
        <v>#REF!</v>
      </c>
      <c r="Q101" s="57" t="e">
        <f>IF(OR(M101="",M101=0),NpZ*2,(O101+P101)-N101/100000-M101/1000000)</f>
        <v>#REF!</v>
      </c>
    </row>
    <row r="102" spans="1:17" ht="16.5" customHeight="1" x14ac:dyDescent="0.2">
      <c r="A102" s="39" t="e">
        <f>VLOOKUP($B102,#REF!,2,FALSE)</f>
        <v>#N/A</v>
      </c>
      <c r="B102" s="54" t="e">
        <f t="shared" si="18"/>
        <v>#N/A</v>
      </c>
      <c r="C102" s="54" t="e">
        <f t="shared" si="19"/>
        <v>#N/A</v>
      </c>
      <c r="D102" s="54" t="e">
        <f t="shared" si="20"/>
        <v>#N/A</v>
      </c>
      <c r="E102" s="54" t="e">
        <f t="shared" si="21"/>
        <v>#N/A</v>
      </c>
      <c r="F102" s="54" t="e">
        <f t="shared" si="22"/>
        <v>#N/A</v>
      </c>
      <c r="G102" s="54" t="e">
        <f t="shared" si="23"/>
        <v>#N/A</v>
      </c>
      <c r="H102" s="61">
        <f t="shared" si="26"/>
        <v>99</v>
      </c>
      <c r="K102" s="43" t="e">
        <f t="shared" si="24"/>
        <v>#REF!</v>
      </c>
      <c r="L102" s="56">
        <v>99</v>
      </c>
      <c r="M102" s="55" t="str">
        <f>IF(ISNA(VLOOKUP($L102,'All Individuals Day 1 (ALL)'!$C$3:$G$131,4,FALSE)+VLOOKUP($L102,#REF!,4,FALSE))=TRUE,"",VLOOKUP($L102,'All Individuals Day 1 (ALL)'!$C$3:$G$131,4,FALSE)+VLOOKUP($L102,#REF!,4,FALSE))</f>
        <v/>
      </c>
      <c r="N102" s="55" t="str">
        <f>IF(ISNA(VLOOKUP($L102,'All Individuals Day 1 (ALL)'!$C$3:$G$131,5,FALSE)+VLOOKUP($L102,#REF!,5,FALSE))=TRUE,"",VLOOKUP($L102,'All Individuals Day 1 (ALL)'!$C$3:$G$131,5,FALSE)+VLOOKUP($L102,#REF!,5,FALSE))</f>
        <v/>
      </c>
      <c r="O102" s="55" t="str">
        <f>IF(ISNA(VLOOKUP($L102,'All Individuals Day 1 (ALL)'!$C$3:$K$131,8,FALSE))=TRUE,"",VLOOKUP($L102,'All Individuals Day 1 (ALL)'!$C$3:$K$131,8,FALSE))</f>
        <v/>
      </c>
      <c r="P102" s="55" t="e">
        <f>IF(ISNA(VLOOKUP($L102,#REF!,8,FALSE))=TRUE,"",VLOOKUP($L102,#REF!,8,FALSE))</f>
        <v>#REF!</v>
      </c>
      <c r="Q102" s="57" t="e">
        <f>IF(OR(M102="",M102=0),NpZ*2,(O102+P102)-N102/100000-M102/1000000)</f>
        <v>#REF!</v>
      </c>
    </row>
    <row r="103" spans="1:17" ht="16.5" customHeight="1" x14ac:dyDescent="0.2">
      <c r="A103" s="39" t="e">
        <f>VLOOKUP($B103,#REF!,2,FALSE)</f>
        <v>#N/A</v>
      </c>
      <c r="B103" s="54" t="e">
        <f t="shared" si="18"/>
        <v>#N/A</v>
      </c>
      <c r="C103" s="54" t="e">
        <f t="shared" si="19"/>
        <v>#N/A</v>
      </c>
      <c r="D103" s="54" t="e">
        <f t="shared" si="20"/>
        <v>#N/A</v>
      </c>
      <c r="E103" s="54" t="e">
        <f t="shared" si="21"/>
        <v>#N/A</v>
      </c>
      <c r="F103" s="54" t="e">
        <f t="shared" si="22"/>
        <v>#N/A</v>
      </c>
      <c r="G103" s="54" t="e">
        <f t="shared" si="23"/>
        <v>#N/A</v>
      </c>
      <c r="H103" s="61">
        <f t="shared" si="26"/>
        <v>100</v>
      </c>
      <c r="K103" s="43" t="e">
        <f t="shared" si="24"/>
        <v>#REF!</v>
      </c>
      <c r="L103" s="56">
        <v>100</v>
      </c>
      <c r="M103" s="55" t="e">
        <f>IF(ISNA(VLOOKUP($L103,'All Individuals Day 1 (ALL)'!$C$3:$G$131,4,FALSE)+VLOOKUP($L103,#REF!,4,FALSE))=TRUE,"",VLOOKUP($L103,'All Individuals Day 1 (ALL)'!$C$3:$G$131,4,FALSE)+VLOOKUP($L103,#REF!,4,FALSE))</f>
        <v>#REF!</v>
      </c>
      <c r="N103" s="55" t="e">
        <f>IF(ISNA(VLOOKUP($L103,'All Individuals Day 1 (ALL)'!$C$3:$G$131,5,FALSE)+VLOOKUP($L103,#REF!,5,FALSE))=TRUE,"",VLOOKUP($L103,'All Individuals Day 1 (ALL)'!$C$3:$G$131,5,FALSE)+VLOOKUP($L103,#REF!,5,FALSE))</f>
        <v>#REF!</v>
      </c>
      <c r="O103" s="55">
        <f>IF(ISNA(VLOOKUP($L103,'All Individuals Day 1 (ALL)'!$C$3:$K$131,8,FALSE))=TRUE,"",VLOOKUP($L103,'All Individuals Day 1 (ALL)'!$C$3:$K$131,8,FALSE))</f>
        <v>12</v>
      </c>
      <c r="P103" s="55" t="e">
        <f>IF(ISNA(VLOOKUP($L103,#REF!,8,FALSE))=TRUE,"",VLOOKUP($L103,#REF!,8,FALSE))</f>
        <v>#REF!</v>
      </c>
      <c r="Q103" s="57" t="e">
        <f>IF(OR(M103="",M103=0),NpZ*2,(O103+P103)-N103/100000-M103/1000000)</f>
        <v>#REF!</v>
      </c>
    </row>
  </sheetData>
  <autoFilter ref="A3:V103"/>
  <mergeCells count="16">
    <mergeCell ref="A1:H1"/>
    <mergeCell ref="P2:P3"/>
    <mergeCell ref="L2:L3"/>
    <mergeCell ref="M2:M3"/>
    <mergeCell ref="N2:N3"/>
    <mergeCell ref="O2:O3"/>
    <mergeCell ref="Q2:Q3"/>
    <mergeCell ref="K2:K3"/>
    <mergeCell ref="H2:H3"/>
    <mergeCell ref="G2:G3"/>
    <mergeCell ref="A2:A3"/>
    <mergeCell ref="E2:E3"/>
    <mergeCell ref="F2:F3"/>
    <mergeCell ref="B2:B3"/>
    <mergeCell ref="C2:C3"/>
    <mergeCell ref="D2:D3"/>
  </mergeCells>
  <phoneticPr fontId="0" type="noConversion"/>
  <printOptions horizontalCentered="1"/>
  <pageMargins left="0.51181102362204722" right="0.43307086614173229" top="0.28000000000000003" bottom="0.27" header="0.26" footer="0.25"/>
  <pageSetup paperSize="9" scale="70" orientation="portrait" horizontalDpi="300" verticalDpi="300" copies="1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17"/>
  <sheetViews>
    <sheetView tabSelected="1" topLeftCell="B1" workbookViewId="0">
      <selection activeCell="L3" sqref="L3"/>
    </sheetView>
  </sheetViews>
  <sheetFormatPr defaultRowHeight="12.75" x14ac:dyDescent="0.2"/>
  <cols>
    <col min="1" max="1" width="12.28515625" style="31" hidden="1" customWidth="1"/>
    <col min="2" max="2" width="26.7109375" bestFit="1" customWidth="1"/>
    <col min="3" max="3" width="12.42578125" style="31" customWidth="1"/>
    <col min="4" max="8" width="11.7109375" style="31" customWidth="1"/>
  </cols>
  <sheetData>
    <row r="1" spans="1:12" ht="99.95" customHeight="1" x14ac:dyDescent="0.2">
      <c r="A1" s="83"/>
      <c r="B1" s="170" t="s">
        <v>252</v>
      </c>
      <c r="C1" s="171"/>
      <c r="D1" s="172" t="s">
        <v>374</v>
      </c>
      <c r="E1" s="173"/>
      <c r="F1" s="173"/>
      <c r="G1" s="173"/>
      <c r="H1" s="174"/>
      <c r="I1" s="9"/>
      <c r="J1" s="9"/>
      <c r="K1" s="9"/>
      <c r="L1" s="9"/>
    </row>
    <row r="2" spans="1:12" ht="15" customHeight="1" x14ac:dyDescent="0.2">
      <c r="A2" s="169" t="s">
        <v>129</v>
      </c>
      <c r="B2" s="175" t="s">
        <v>85</v>
      </c>
      <c r="C2" s="176" t="s">
        <v>90</v>
      </c>
      <c r="D2" s="176" t="s">
        <v>91</v>
      </c>
      <c r="E2" s="169" t="s">
        <v>8</v>
      </c>
      <c r="F2" s="169" t="s">
        <v>13</v>
      </c>
      <c r="G2" s="169" t="s">
        <v>22</v>
      </c>
      <c r="H2" s="169" t="s">
        <v>15</v>
      </c>
    </row>
    <row r="3" spans="1:12" ht="52.5" customHeight="1" x14ac:dyDescent="0.2">
      <c r="A3" s="169"/>
      <c r="B3" s="175" t="e">
        <v>#N/A</v>
      </c>
      <c r="C3" s="177"/>
      <c r="D3" s="177"/>
      <c r="E3" s="169"/>
      <c r="F3" s="169"/>
      <c r="G3" s="169"/>
      <c r="H3" s="169"/>
    </row>
    <row r="4" spans="1:12" ht="16.5" customHeight="1" x14ac:dyDescent="0.3">
      <c r="A4" s="61">
        <v>1</v>
      </c>
      <c r="B4" s="66" t="s">
        <v>296</v>
      </c>
      <c r="C4" s="68">
        <v>40</v>
      </c>
      <c r="D4" s="68">
        <v>2732</v>
      </c>
      <c r="E4" s="68">
        <v>1</v>
      </c>
      <c r="F4" s="68">
        <v>1</v>
      </c>
      <c r="G4" s="68">
        <v>1.9726399999999999</v>
      </c>
      <c r="H4" s="78">
        <v>1</v>
      </c>
    </row>
    <row r="5" spans="1:12" ht="16.5" customHeight="1" x14ac:dyDescent="0.25">
      <c r="A5" s="61">
        <v>2</v>
      </c>
      <c r="B5" s="69" t="s">
        <v>107</v>
      </c>
      <c r="C5" s="71">
        <v>48</v>
      </c>
      <c r="D5" s="71">
        <v>3260</v>
      </c>
      <c r="E5" s="71">
        <v>1</v>
      </c>
      <c r="F5" s="71">
        <v>2</v>
      </c>
      <c r="G5" s="71">
        <v>2.967352</v>
      </c>
      <c r="H5" s="72">
        <v>2</v>
      </c>
    </row>
    <row r="6" spans="1:12" ht="16.5" customHeight="1" x14ac:dyDescent="0.25">
      <c r="A6" s="61">
        <v>3</v>
      </c>
      <c r="B6" s="73" t="s">
        <v>293</v>
      </c>
      <c r="C6" s="75">
        <v>24</v>
      </c>
      <c r="D6" s="75">
        <v>1562</v>
      </c>
      <c r="E6" s="75">
        <v>2</v>
      </c>
      <c r="F6" s="75">
        <v>3</v>
      </c>
      <c r="G6" s="75">
        <v>4.984356</v>
      </c>
      <c r="H6" s="76">
        <v>3</v>
      </c>
    </row>
    <row r="7" spans="1:12" s="11" customFormat="1" ht="16.5" customHeight="1" x14ac:dyDescent="0.2">
      <c r="A7" s="61">
        <v>4</v>
      </c>
      <c r="B7" s="39" t="s">
        <v>177</v>
      </c>
      <c r="C7" s="54">
        <v>43</v>
      </c>
      <c r="D7" s="54">
        <v>1325</v>
      </c>
      <c r="E7" s="54">
        <v>3</v>
      </c>
      <c r="F7" s="54">
        <v>2</v>
      </c>
      <c r="G7" s="54">
        <v>4.986707</v>
      </c>
      <c r="H7" s="76">
        <v>4</v>
      </c>
    </row>
    <row r="8" spans="1:12" ht="16.5" customHeight="1" x14ac:dyDescent="0.2">
      <c r="A8" s="61">
        <v>5</v>
      </c>
      <c r="B8" s="39" t="s">
        <v>303</v>
      </c>
      <c r="C8" s="54">
        <v>36</v>
      </c>
      <c r="D8" s="54">
        <v>1146</v>
      </c>
      <c r="E8" s="54">
        <v>4</v>
      </c>
      <c r="F8" s="54">
        <v>1</v>
      </c>
      <c r="G8" s="54">
        <v>4.9885040000000007</v>
      </c>
      <c r="H8" s="76">
        <v>5</v>
      </c>
    </row>
    <row r="9" spans="1:12" ht="16.5" customHeight="1" x14ac:dyDescent="0.2">
      <c r="A9" s="61">
        <v>6</v>
      </c>
      <c r="B9" s="39" t="s">
        <v>161</v>
      </c>
      <c r="C9" s="54">
        <v>28</v>
      </c>
      <c r="D9" s="54">
        <v>2033</v>
      </c>
      <c r="E9" s="54">
        <v>5</v>
      </c>
      <c r="F9" s="54">
        <v>1</v>
      </c>
      <c r="G9" s="54">
        <v>5.9796419999999992</v>
      </c>
      <c r="H9" s="76">
        <v>6</v>
      </c>
    </row>
    <row r="10" spans="1:12" ht="16.5" customHeight="1" x14ac:dyDescent="0.2">
      <c r="A10" s="61">
        <v>7</v>
      </c>
      <c r="B10" s="39" t="s">
        <v>189</v>
      </c>
      <c r="C10" s="54">
        <v>42</v>
      </c>
      <c r="D10" s="54">
        <v>1732</v>
      </c>
      <c r="E10" s="54">
        <v>1</v>
      </c>
      <c r="F10" s="54">
        <v>5</v>
      </c>
      <c r="G10" s="54">
        <v>5.9826380000000006</v>
      </c>
      <c r="H10" s="76">
        <v>7</v>
      </c>
    </row>
    <row r="11" spans="1:12" ht="16.5" customHeight="1" x14ac:dyDescent="0.2">
      <c r="A11" s="61">
        <v>8</v>
      </c>
      <c r="B11" s="39" t="s">
        <v>205</v>
      </c>
      <c r="C11" s="54">
        <v>31</v>
      </c>
      <c r="D11" s="54">
        <v>1659</v>
      </c>
      <c r="E11" s="54">
        <v>1</v>
      </c>
      <c r="F11" s="54">
        <v>5</v>
      </c>
      <c r="G11" s="54">
        <v>5.9833790000000002</v>
      </c>
      <c r="H11" s="76">
        <v>8</v>
      </c>
    </row>
    <row r="12" spans="1:12" ht="16.5" customHeight="1" x14ac:dyDescent="0.2">
      <c r="A12" s="61">
        <v>9</v>
      </c>
      <c r="B12" s="39" t="s">
        <v>103</v>
      </c>
      <c r="C12" s="54">
        <v>36</v>
      </c>
      <c r="D12" s="54">
        <v>1409</v>
      </c>
      <c r="E12" s="54">
        <v>3</v>
      </c>
      <c r="F12" s="54">
        <v>3</v>
      </c>
      <c r="G12" s="54">
        <v>5.9858739999999999</v>
      </c>
      <c r="H12" s="76">
        <v>9</v>
      </c>
    </row>
    <row r="13" spans="1:12" s="11" customFormat="1" ht="16.5" customHeight="1" x14ac:dyDescent="0.2">
      <c r="A13" s="61">
        <v>10</v>
      </c>
      <c r="B13" s="39" t="s">
        <v>99</v>
      </c>
      <c r="C13" s="54">
        <v>14</v>
      </c>
      <c r="D13" s="54">
        <v>1265</v>
      </c>
      <c r="E13" s="54">
        <v>5</v>
      </c>
      <c r="F13" s="54">
        <v>1</v>
      </c>
      <c r="G13" s="54">
        <v>5.987336</v>
      </c>
      <c r="H13" s="76">
        <v>10</v>
      </c>
    </row>
    <row r="14" spans="1:12" s="11" customFormat="1" ht="16.5" customHeight="1" x14ac:dyDescent="0.2">
      <c r="A14" s="61">
        <v>11</v>
      </c>
      <c r="B14" s="39" t="s">
        <v>297</v>
      </c>
      <c r="C14" s="54">
        <v>39</v>
      </c>
      <c r="D14" s="54">
        <v>1184</v>
      </c>
      <c r="E14" s="54">
        <v>1</v>
      </c>
      <c r="F14" s="54">
        <v>5</v>
      </c>
      <c r="G14" s="54">
        <v>5.9881209999999996</v>
      </c>
      <c r="H14" s="76">
        <v>11</v>
      </c>
    </row>
    <row r="15" spans="1:12" ht="16.5" customHeight="1" x14ac:dyDescent="0.2">
      <c r="A15" s="61">
        <v>12</v>
      </c>
      <c r="B15" s="39" t="s">
        <v>274</v>
      </c>
      <c r="C15" s="54">
        <v>14</v>
      </c>
      <c r="D15" s="54">
        <v>1336</v>
      </c>
      <c r="E15" s="54">
        <v>6</v>
      </c>
      <c r="F15" s="54">
        <v>1</v>
      </c>
      <c r="G15" s="54">
        <v>6.9866260000000002</v>
      </c>
      <c r="H15" s="76">
        <v>12</v>
      </c>
    </row>
    <row r="16" spans="1:12" ht="16.5" customHeight="1" x14ac:dyDescent="0.2">
      <c r="A16" s="61">
        <v>13</v>
      </c>
      <c r="B16" s="39" t="s">
        <v>271</v>
      </c>
      <c r="C16" s="54">
        <v>55</v>
      </c>
      <c r="D16" s="54">
        <v>1803</v>
      </c>
      <c r="E16" s="54">
        <v>5</v>
      </c>
      <c r="F16" s="54">
        <v>3</v>
      </c>
      <c r="G16" s="54">
        <v>7.9819149999999999</v>
      </c>
      <c r="H16" s="76">
        <v>13</v>
      </c>
    </row>
    <row r="17" spans="1:8" ht="16.5" customHeight="1" x14ac:dyDescent="0.2">
      <c r="A17" s="61">
        <v>14</v>
      </c>
      <c r="B17" s="39" t="s">
        <v>208</v>
      </c>
      <c r="C17" s="54">
        <v>48</v>
      </c>
      <c r="D17" s="54">
        <v>1369</v>
      </c>
      <c r="E17" s="54">
        <v>3</v>
      </c>
      <c r="F17" s="54">
        <v>5</v>
      </c>
      <c r="G17" s="54">
        <v>7.986262</v>
      </c>
      <c r="H17" s="76">
        <v>14</v>
      </c>
    </row>
    <row r="18" spans="1:8" ht="16.5" customHeight="1" x14ac:dyDescent="0.2">
      <c r="A18" s="61">
        <v>15</v>
      </c>
      <c r="B18" s="39" t="s">
        <v>162</v>
      </c>
      <c r="C18" s="54">
        <v>46</v>
      </c>
      <c r="D18" s="54">
        <v>1103</v>
      </c>
      <c r="E18" s="54">
        <v>3</v>
      </c>
      <c r="F18" s="54">
        <v>5</v>
      </c>
      <c r="G18" s="54">
        <v>7.9889239999999999</v>
      </c>
      <c r="H18" s="76">
        <v>15</v>
      </c>
    </row>
    <row r="19" spans="1:8" ht="16.5" customHeight="1" x14ac:dyDescent="0.2">
      <c r="A19" s="61">
        <v>16</v>
      </c>
      <c r="B19" s="39" t="s">
        <v>182</v>
      </c>
      <c r="C19" s="54">
        <v>51</v>
      </c>
      <c r="D19" s="54">
        <v>892</v>
      </c>
      <c r="E19" s="54">
        <v>4</v>
      </c>
      <c r="F19" s="54">
        <v>4</v>
      </c>
      <c r="G19" s="54">
        <v>7.9910290000000002</v>
      </c>
      <c r="H19" s="76">
        <v>16</v>
      </c>
    </row>
    <row r="20" spans="1:8" ht="16.5" customHeight="1" x14ac:dyDescent="0.2">
      <c r="A20" s="61">
        <v>17</v>
      </c>
      <c r="B20" s="39" t="s">
        <v>153</v>
      </c>
      <c r="C20" s="54">
        <v>29</v>
      </c>
      <c r="D20" s="54">
        <v>826</v>
      </c>
      <c r="E20" s="54">
        <v>5</v>
      </c>
      <c r="F20" s="54">
        <v>3</v>
      </c>
      <c r="G20" s="54">
        <v>7.9917110000000005</v>
      </c>
      <c r="H20" s="76">
        <v>17</v>
      </c>
    </row>
    <row r="21" spans="1:8" ht="16.5" customHeight="1" x14ac:dyDescent="0.2">
      <c r="A21" s="61">
        <v>18</v>
      </c>
      <c r="B21" s="39" t="s">
        <v>152</v>
      </c>
      <c r="C21" s="54">
        <v>30</v>
      </c>
      <c r="D21" s="54">
        <v>824</v>
      </c>
      <c r="E21" s="54">
        <v>7</v>
      </c>
      <c r="F21" s="54">
        <v>1</v>
      </c>
      <c r="G21" s="54">
        <v>7.9917300000000004</v>
      </c>
      <c r="H21" s="76">
        <v>18</v>
      </c>
    </row>
    <row r="22" spans="1:8" s="11" customFormat="1" ht="16.5" customHeight="1" x14ac:dyDescent="0.2">
      <c r="A22" s="61">
        <v>19</v>
      </c>
      <c r="B22" s="39" t="s">
        <v>312</v>
      </c>
      <c r="C22" s="54">
        <v>26</v>
      </c>
      <c r="D22" s="54">
        <v>1147</v>
      </c>
      <c r="E22" s="54">
        <v>5</v>
      </c>
      <c r="F22" s="54">
        <v>4</v>
      </c>
      <c r="G22" s="54">
        <v>8.9885040000000007</v>
      </c>
      <c r="H22" s="76">
        <v>19</v>
      </c>
    </row>
    <row r="23" spans="1:8" ht="16.5" customHeight="1" x14ac:dyDescent="0.2">
      <c r="A23" s="61">
        <v>20</v>
      </c>
      <c r="B23" s="39" t="s">
        <v>155</v>
      </c>
      <c r="C23" s="54">
        <v>39</v>
      </c>
      <c r="D23" s="54">
        <v>1094</v>
      </c>
      <c r="E23" s="54">
        <v>7</v>
      </c>
      <c r="F23" s="54">
        <v>2</v>
      </c>
      <c r="G23" s="54">
        <v>8.989021000000001</v>
      </c>
      <c r="H23" s="76">
        <v>20</v>
      </c>
    </row>
    <row r="24" spans="1:8" ht="16.5" customHeight="1" x14ac:dyDescent="0.2">
      <c r="A24" s="61">
        <v>21</v>
      </c>
      <c r="B24" s="39" t="s">
        <v>181</v>
      </c>
      <c r="C24" s="54">
        <v>29</v>
      </c>
      <c r="D24" s="54">
        <v>971</v>
      </c>
      <c r="E24" s="54">
        <v>2</v>
      </c>
      <c r="F24" s="54">
        <v>7</v>
      </c>
      <c r="G24" s="54">
        <v>8.9902610000000003</v>
      </c>
      <c r="H24" s="76">
        <v>21</v>
      </c>
    </row>
    <row r="25" spans="1:8" ht="16.5" customHeight="1" x14ac:dyDescent="0.2">
      <c r="A25" s="61">
        <v>22</v>
      </c>
      <c r="B25" s="39" t="s">
        <v>134</v>
      </c>
      <c r="C25" s="54">
        <v>29</v>
      </c>
      <c r="D25" s="54">
        <v>745</v>
      </c>
      <c r="E25" s="54">
        <v>7</v>
      </c>
      <c r="F25" s="54">
        <v>2</v>
      </c>
      <c r="G25" s="54">
        <v>8.992521</v>
      </c>
      <c r="H25" s="76">
        <v>22</v>
      </c>
    </row>
    <row r="26" spans="1:8" ht="16.5" customHeight="1" x14ac:dyDescent="0.2">
      <c r="A26" s="61">
        <v>23</v>
      </c>
      <c r="B26" s="39" t="s">
        <v>213</v>
      </c>
      <c r="C26" s="54">
        <v>35</v>
      </c>
      <c r="D26" s="54">
        <v>1686</v>
      </c>
      <c r="E26" s="54">
        <v>2</v>
      </c>
      <c r="F26" s="54">
        <v>8</v>
      </c>
      <c r="G26" s="54">
        <v>9.9831050000000001</v>
      </c>
      <c r="H26" s="76">
        <v>23</v>
      </c>
    </row>
    <row r="27" spans="1:8" s="11" customFormat="1" ht="16.5" customHeight="1" x14ac:dyDescent="0.2">
      <c r="A27" s="61">
        <v>24</v>
      </c>
      <c r="B27" s="39" t="s">
        <v>207</v>
      </c>
      <c r="C27" s="54">
        <v>25</v>
      </c>
      <c r="D27" s="54">
        <v>1582</v>
      </c>
      <c r="E27" s="54">
        <v>1</v>
      </c>
      <c r="F27" s="54">
        <v>9</v>
      </c>
      <c r="G27" s="54">
        <v>9.9841549999999994</v>
      </c>
      <c r="H27" s="76">
        <v>24</v>
      </c>
    </row>
    <row r="28" spans="1:8" s="11" customFormat="1" ht="16.5" customHeight="1" x14ac:dyDescent="0.2">
      <c r="A28" s="61">
        <v>25</v>
      </c>
      <c r="B28" s="39" t="s">
        <v>104</v>
      </c>
      <c r="C28" s="54">
        <v>46</v>
      </c>
      <c r="D28" s="54">
        <v>1404</v>
      </c>
      <c r="E28" s="54">
        <v>9</v>
      </c>
      <c r="F28" s="54">
        <v>1</v>
      </c>
      <c r="G28" s="54">
        <v>9.9859140000000011</v>
      </c>
      <c r="H28" s="76">
        <v>25</v>
      </c>
    </row>
    <row r="29" spans="1:8" ht="16.5" customHeight="1" x14ac:dyDescent="0.2">
      <c r="A29" s="61">
        <v>26</v>
      </c>
      <c r="B29" s="39" t="s">
        <v>219</v>
      </c>
      <c r="C29" s="54">
        <v>24</v>
      </c>
      <c r="D29" s="54">
        <v>1326</v>
      </c>
      <c r="E29" s="54">
        <v>3</v>
      </c>
      <c r="F29" s="54">
        <v>7</v>
      </c>
      <c r="G29" s="54">
        <v>9.9867159999999995</v>
      </c>
      <c r="H29" s="76">
        <v>26</v>
      </c>
    </row>
    <row r="30" spans="1:8" ht="16.5" customHeight="1" x14ac:dyDescent="0.2">
      <c r="A30" s="61">
        <v>27</v>
      </c>
      <c r="B30" s="39" t="s">
        <v>183</v>
      </c>
      <c r="C30" s="54">
        <v>19</v>
      </c>
      <c r="D30" s="54">
        <v>1255</v>
      </c>
      <c r="E30" s="54">
        <v>2</v>
      </c>
      <c r="F30" s="54">
        <v>8</v>
      </c>
      <c r="G30" s="54">
        <v>9.9874310000000008</v>
      </c>
      <c r="H30" s="76">
        <v>27</v>
      </c>
    </row>
    <row r="31" spans="1:8" ht="16.5" customHeight="1" x14ac:dyDescent="0.2">
      <c r="A31" s="61">
        <v>28</v>
      </c>
      <c r="B31" s="39" t="s">
        <v>236</v>
      </c>
      <c r="C31" s="54">
        <v>40</v>
      </c>
      <c r="D31" s="54">
        <v>1126</v>
      </c>
      <c r="E31" s="54">
        <v>2</v>
      </c>
      <c r="F31" s="54">
        <v>8</v>
      </c>
      <c r="G31" s="54">
        <v>9.9886999999999997</v>
      </c>
      <c r="H31" s="76">
        <v>28</v>
      </c>
    </row>
    <row r="32" spans="1:8" ht="16.5" customHeight="1" x14ac:dyDescent="0.2">
      <c r="A32" s="61">
        <v>29</v>
      </c>
      <c r="B32" s="39" t="s">
        <v>270</v>
      </c>
      <c r="C32" s="54">
        <v>29</v>
      </c>
      <c r="D32" s="54">
        <v>1116</v>
      </c>
      <c r="E32" s="54">
        <v>4</v>
      </c>
      <c r="F32" s="54">
        <v>6</v>
      </c>
      <c r="G32" s="54">
        <v>9.9888110000000001</v>
      </c>
      <c r="H32" s="76">
        <v>29</v>
      </c>
    </row>
    <row r="33" spans="1:8" ht="16.5" customHeight="1" x14ac:dyDescent="0.2">
      <c r="A33" s="61">
        <v>30</v>
      </c>
      <c r="B33" s="39" t="s">
        <v>210</v>
      </c>
      <c r="C33" s="54">
        <v>35</v>
      </c>
      <c r="D33" s="54">
        <v>1070</v>
      </c>
      <c r="E33" s="54">
        <v>7</v>
      </c>
      <c r="F33" s="54">
        <v>3</v>
      </c>
      <c r="G33" s="54">
        <v>9.9892649999999996</v>
      </c>
      <c r="H33" s="76">
        <v>30</v>
      </c>
    </row>
    <row r="34" spans="1:8" ht="16.5" customHeight="1" x14ac:dyDescent="0.2">
      <c r="A34" s="61">
        <v>31</v>
      </c>
      <c r="B34" s="39" t="s">
        <v>151</v>
      </c>
      <c r="C34" s="54">
        <v>27</v>
      </c>
      <c r="D34" s="54">
        <v>796</v>
      </c>
      <c r="E34" s="54">
        <v>7</v>
      </c>
      <c r="F34" s="54">
        <v>3</v>
      </c>
      <c r="G34" s="54">
        <v>9.992013</v>
      </c>
      <c r="H34" s="76">
        <v>31</v>
      </c>
    </row>
    <row r="35" spans="1:8" ht="16.5" customHeight="1" x14ac:dyDescent="0.2">
      <c r="A35" s="61">
        <v>32</v>
      </c>
      <c r="B35" s="39" t="s">
        <v>201</v>
      </c>
      <c r="C35" s="54">
        <v>16</v>
      </c>
      <c r="D35" s="54">
        <v>1152</v>
      </c>
      <c r="E35" s="54">
        <v>4</v>
      </c>
      <c r="F35" s="54">
        <v>7</v>
      </c>
      <c r="G35" s="54">
        <v>10.988463999999999</v>
      </c>
      <c r="H35" s="76">
        <v>32</v>
      </c>
    </row>
    <row r="36" spans="1:8" ht="16.5" customHeight="1" x14ac:dyDescent="0.2">
      <c r="A36" s="61">
        <v>33</v>
      </c>
      <c r="B36" s="39" t="s">
        <v>305</v>
      </c>
      <c r="C36" s="54">
        <v>22</v>
      </c>
      <c r="D36" s="54">
        <v>961</v>
      </c>
      <c r="E36" s="54">
        <v>3</v>
      </c>
      <c r="F36" s="54">
        <v>8</v>
      </c>
      <c r="G36" s="54">
        <v>10.990368</v>
      </c>
      <c r="H36" s="76">
        <v>33</v>
      </c>
    </row>
    <row r="37" spans="1:8" ht="16.5" customHeight="1" x14ac:dyDescent="0.2">
      <c r="A37" s="61">
        <v>34</v>
      </c>
      <c r="B37" s="39" t="s">
        <v>304</v>
      </c>
      <c r="C37" s="54">
        <v>30</v>
      </c>
      <c r="D37" s="54">
        <v>1604</v>
      </c>
      <c r="E37" s="54">
        <v>10</v>
      </c>
      <c r="F37" s="54">
        <v>2</v>
      </c>
      <c r="G37" s="54">
        <v>11.983929999999999</v>
      </c>
      <c r="H37" s="76">
        <v>34</v>
      </c>
    </row>
    <row r="38" spans="1:8" ht="16.5" customHeight="1" x14ac:dyDescent="0.2">
      <c r="A38" s="61">
        <v>35</v>
      </c>
      <c r="B38" s="39" t="s">
        <v>101</v>
      </c>
      <c r="C38" s="54">
        <v>28</v>
      </c>
      <c r="D38" s="54">
        <v>1402</v>
      </c>
      <c r="E38" s="54">
        <v>11</v>
      </c>
      <c r="F38" s="54">
        <v>1</v>
      </c>
      <c r="G38" s="54">
        <v>11.985951999999999</v>
      </c>
      <c r="H38" s="76">
        <v>35</v>
      </c>
    </row>
    <row r="39" spans="1:8" ht="16.5" customHeight="1" x14ac:dyDescent="0.2">
      <c r="A39" s="61">
        <v>36</v>
      </c>
      <c r="B39" s="39" t="s">
        <v>284</v>
      </c>
      <c r="C39" s="54">
        <v>28</v>
      </c>
      <c r="D39" s="54">
        <v>1322</v>
      </c>
      <c r="E39" s="54">
        <v>9</v>
      </c>
      <c r="F39" s="54">
        <v>3</v>
      </c>
      <c r="G39" s="54">
        <v>11.986751999999999</v>
      </c>
      <c r="H39" s="76">
        <v>36</v>
      </c>
    </row>
    <row r="40" spans="1:8" s="37" customFormat="1" ht="16.5" customHeight="1" x14ac:dyDescent="0.2">
      <c r="A40" s="61">
        <v>37</v>
      </c>
      <c r="B40" s="39" t="s">
        <v>105</v>
      </c>
      <c r="C40" s="54">
        <v>25</v>
      </c>
      <c r="D40" s="54">
        <v>1272</v>
      </c>
      <c r="E40" s="54">
        <v>10</v>
      </c>
      <c r="F40" s="54">
        <v>2</v>
      </c>
      <c r="G40" s="54">
        <v>11.987254999999999</v>
      </c>
      <c r="H40" s="76">
        <v>37</v>
      </c>
    </row>
    <row r="41" spans="1:8" s="11" customFormat="1" ht="16.5" customHeight="1" x14ac:dyDescent="0.2">
      <c r="A41" s="61">
        <v>38</v>
      </c>
      <c r="B41" s="39" t="s">
        <v>283</v>
      </c>
      <c r="C41" s="54">
        <v>31</v>
      </c>
      <c r="D41" s="54">
        <v>1036</v>
      </c>
      <c r="E41" s="54">
        <v>6</v>
      </c>
      <c r="F41" s="54">
        <v>6</v>
      </c>
      <c r="G41" s="54">
        <v>11.989609</v>
      </c>
      <c r="H41" s="76">
        <v>38</v>
      </c>
    </row>
    <row r="42" spans="1:8" s="11" customFormat="1" ht="16.5" customHeight="1" x14ac:dyDescent="0.2">
      <c r="A42" s="61">
        <v>39</v>
      </c>
      <c r="B42" s="39" t="s">
        <v>280</v>
      </c>
      <c r="C42" s="54">
        <v>33</v>
      </c>
      <c r="D42" s="54">
        <v>926</v>
      </c>
      <c r="E42" s="54">
        <v>3</v>
      </c>
      <c r="F42" s="54">
        <v>9</v>
      </c>
      <c r="G42" s="54">
        <v>11.990707</v>
      </c>
      <c r="H42" s="76">
        <v>39</v>
      </c>
    </row>
    <row r="43" spans="1:8" s="11" customFormat="1" ht="16.5" customHeight="1" x14ac:dyDescent="0.2">
      <c r="A43" s="61">
        <v>40</v>
      </c>
      <c r="B43" s="39" t="s">
        <v>275</v>
      </c>
      <c r="C43" s="54">
        <v>43</v>
      </c>
      <c r="D43" s="54">
        <v>787</v>
      </c>
      <c r="E43" s="54">
        <v>6</v>
      </c>
      <c r="F43" s="54">
        <v>6</v>
      </c>
      <c r="G43" s="54">
        <v>11.992087</v>
      </c>
      <c r="H43" s="76">
        <v>40</v>
      </c>
    </row>
    <row r="44" spans="1:8" ht="16.5" customHeight="1" x14ac:dyDescent="0.2">
      <c r="A44" s="61">
        <v>41</v>
      </c>
      <c r="B44" s="39" t="s">
        <v>178</v>
      </c>
      <c r="C44" s="54">
        <v>20</v>
      </c>
      <c r="D44" s="54">
        <v>754</v>
      </c>
      <c r="E44" s="54">
        <v>8</v>
      </c>
      <c r="F44" s="54">
        <v>4</v>
      </c>
      <c r="G44" s="54">
        <v>11.99244</v>
      </c>
      <c r="H44" s="76">
        <v>41</v>
      </c>
    </row>
    <row r="45" spans="1:8" s="11" customFormat="1" ht="16.5" customHeight="1" x14ac:dyDescent="0.2">
      <c r="A45" s="61">
        <v>42</v>
      </c>
      <c r="B45" s="39" t="s">
        <v>287</v>
      </c>
      <c r="C45" s="54">
        <v>33</v>
      </c>
      <c r="D45" s="54">
        <v>673</v>
      </c>
      <c r="E45" s="54">
        <v>10</v>
      </c>
      <c r="F45" s="54">
        <v>2</v>
      </c>
      <c r="G45" s="54">
        <v>11.993237000000001</v>
      </c>
      <c r="H45" s="76">
        <v>42</v>
      </c>
    </row>
    <row r="46" spans="1:8" ht="16.5" customHeight="1" x14ac:dyDescent="0.2">
      <c r="A46" s="61">
        <v>43</v>
      </c>
      <c r="B46" s="39" t="s">
        <v>204</v>
      </c>
      <c r="C46" s="54">
        <v>27</v>
      </c>
      <c r="D46" s="54">
        <v>1720</v>
      </c>
      <c r="E46" s="54">
        <v>1</v>
      </c>
      <c r="F46" s="54">
        <v>12</v>
      </c>
      <c r="G46" s="54">
        <v>12.982773</v>
      </c>
      <c r="H46" s="76">
        <v>43</v>
      </c>
    </row>
    <row r="47" spans="1:8" ht="16.5" customHeight="1" x14ac:dyDescent="0.2">
      <c r="A47" s="61">
        <v>44</v>
      </c>
      <c r="B47" s="39" t="s">
        <v>164</v>
      </c>
      <c r="C47" s="54">
        <v>36</v>
      </c>
      <c r="D47" s="54">
        <v>1064</v>
      </c>
      <c r="E47" s="54">
        <v>2</v>
      </c>
      <c r="F47" s="54">
        <v>11</v>
      </c>
      <c r="G47" s="54">
        <v>12.989324</v>
      </c>
      <c r="H47" s="76">
        <v>44</v>
      </c>
    </row>
    <row r="48" spans="1:8" ht="16.5" customHeight="1" x14ac:dyDescent="0.2">
      <c r="A48" s="61">
        <v>45</v>
      </c>
      <c r="B48" s="39" t="s">
        <v>206</v>
      </c>
      <c r="C48" s="54">
        <v>21</v>
      </c>
      <c r="D48" s="54">
        <v>1028</v>
      </c>
      <c r="E48" s="54">
        <v>2</v>
      </c>
      <c r="F48" s="54">
        <v>11</v>
      </c>
      <c r="G48" s="54">
        <v>12.989699</v>
      </c>
      <c r="H48" s="76">
        <v>45</v>
      </c>
    </row>
    <row r="49" spans="1:8" ht="16.5" customHeight="1" x14ac:dyDescent="0.2">
      <c r="A49" s="61">
        <v>46</v>
      </c>
      <c r="B49" s="39" t="s">
        <v>133</v>
      </c>
      <c r="C49" s="54">
        <v>28</v>
      </c>
      <c r="D49" s="54">
        <v>838</v>
      </c>
      <c r="E49" s="54">
        <v>6</v>
      </c>
      <c r="F49" s="54">
        <v>7</v>
      </c>
      <c r="G49" s="54">
        <v>12.991591999999999</v>
      </c>
      <c r="H49" s="76">
        <v>46</v>
      </c>
    </row>
    <row r="50" spans="1:8" ht="16.5" customHeight="1" x14ac:dyDescent="0.2">
      <c r="A50" s="61">
        <v>47</v>
      </c>
      <c r="B50" s="39" t="s">
        <v>216</v>
      </c>
      <c r="C50" s="54">
        <v>14</v>
      </c>
      <c r="D50" s="54">
        <v>755</v>
      </c>
      <c r="E50" s="54">
        <v>6</v>
      </c>
      <c r="F50" s="54">
        <v>7</v>
      </c>
      <c r="G50" s="54">
        <v>12.992436</v>
      </c>
      <c r="H50" s="76">
        <v>47</v>
      </c>
    </row>
    <row r="51" spans="1:8" ht="16.5" customHeight="1" x14ac:dyDescent="0.2">
      <c r="A51" s="61">
        <v>48</v>
      </c>
      <c r="B51" s="39" t="s">
        <v>272</v>
      </c>
      <c r="C51" s="54">
        <v>26</v>
      </c>
      <c r="D51" s="54">
        <v>600</v>
      </c>
      <c r="E51" s="54">
        <v>8</v>
      </c>
      <c r="F51" s="54">
        <v>5</v>
      </c>
      <c r="G51" s="54">
        <v>12.993974</v>
      </c>
      <c r="H51" s="76">
        <v>48</v>
      </c>
    </row>
    <row r="52" spans="1:8" ht="16.5" customHeight="1" x14ac:dyDescent="0.2">
      <c r="A52" s="61">
        <v>49</v>
      </c>
      <c r="B52" s="39" t="s">
        <v>97</v>
      </c>
      <c r="C52" s="54">
        <v>35</v>
      </c>
      <c r="D52" s="54">
        <v>1383</v>
      </c>
      <c r="E52" s="54">
        <v>1</v>
      </c>
      <c r="F52" s="54">
        <v>13</v>
      </c>
      <c r="G52" s="54">
        <v>13.986134999999999</v>
      </c>
      <c r="H52" s="76">
        <v>49</v>
      </c>
    </row>
    <row r="53" spans="1:8" ht="16.5" customHeight="1" x14ac:dyDescent="0.2">
      <c r="A53" s="61">
        <v>50</v>
      </c>
      <c r="B53" s="39" t="s">
        <v>167</v>
      </c>
      <c r="C53" s="54">
        <v>26</v>
      </c>
      <c r="D53" s="54">
        <v>1193</v>
      </c>
      <c r="E53" s="54">
        <v>10</v>
      </c>
      <c r="F53" s="54">
        <v>4</v>
      </c>
      <c r="G53" s="54">
        <v>13.988044</v>
      </c>
      <c r="H53" s="76">
        <v>50</v>
      </c>
    </row>
    <row r="54" spans="1:8" ht="16.5" customHeight="1" x14ac:dyDescent="0.2">
      <c r="A54" s="61">
        <v>51</v>
      </c>
      <c r="B54" s="39" t="s">
        <v>302</v>
      </c>
      <c r="C54" s="54">
        <v>20</v>
      </c>
      <c r="D54" s="54">
        <v>1017</v>
      </c>
      <c r="E54" s="54">
        <v>8</v>
      </c>
      <c r="F54" s="54">
        <v>6</v>
      </c>
      <c r="G54" s="54">
        <v>13.98981</v>
      </c>
      <c r="H54" s="76">
        <v>51</v>
      </c>
    </row>
    <row r="55" spans="1:8" s="11" customFormat="1" ht="16.5" customHeight="1" x14ac:dyDescent="0.2">
      <c r="A55" s="61">
        <v>52</v>
      </c>
      <c r="B55" s="39" t="s">
        <v>289</v>
      </c>
      <c r="C55" s="54">
        <v>29</v>
      </c>
      <c r="D55" s="54">
        <v>987</v>
      </c>
      <c r="E55" s="54">
        <v>4</v>
      </c>
      <c r="F55" s="54">
        <v>10</v>
      </c>
      <c r="G55" s="54">
        <v>13.990101000000001</v>
      </c>
      <c r="H55" s="76">
        <v>52</v>
      </c>
    </row>
    <row r="56" spans="1:8" ht="16.5" customHeight="1" x14ac:dyDescent="0.2">
      <c r="A56" s="61">
        <v>53</v>
      </c>
      <c r="B56" s="39" t="s">
        <v>169</v>
      </c>
      <c r="C56" s="54">
        <v>8</v>
      </c>
      <c r="D56" s="54">
        <v>936</v>
      </c>
      <c r="E56" s="54">
        <v>7</v>
      </c>
      <c r="F56" s="54">
        <v>7</v>
      </c>
      <c r="G56" s="54">
        <v>13.990632000000002</v>
      </c>
      <c r="H56" s="76">
        <v>53</v>
      </c>
    </row>
    <row r="57" spans="1:8" ht="16.5" customHeight="1" x14ac:dyDescent="0.2">
      <c r="A57" s="61">
        <v>54</v>
      </c>
      <c r="B57" s="39" t="s">
        <v>176</v>
      </c>
      <c r="C57" s="54">
        <v>42</v>
      </c>
      <c r="D57" s="54">
        <v>728</v>
      </c>
      <c r="E57" s="54">
        <v>9</v>
      </c>
      <c r="F57" s="54">
        <v>5</v>
      </c>
      <c r="G57" s="54">
        <v>13.992678</v>
      </c>
      <c r="H57" s="76">
        <v>54</v>
      </c>
    </row>
    <row r="58" spans="1:8" ht="16.5" customHeight="1" x14ac:dyDescent="0.2">
      <c r="A58" s="61">
        <v>55</v>
      </c>
      <c r="B58" s="39" t="s">
        <v>215</v>
      </c>
      <c r="C58" s="54">
        <v>23</v>
      </c>
      <c r="D58" s="54">
        <v>1244</v>
      </c>
      <c r="E58" s="54">
        <v>13</v>
      </c>
      <c r="F58" s="54">
        <v>2</v>
      </c>
      <c r="G58" s="54">
        <v>14.987537</v>
      </c>
      <c r="H58" s="76">
        <v>55</v>
      </c>
    </row>
    <row r="59" spans="1:8" ht="16.5" customHeight="1" x14ac:dyDescent="0.2">
      <c r="A59" s="61">
        <v>56</v>
      </c>
      <c r="B59" s="39" t="s">
        <v>200</v>
      </c>
      <c r="C59" s="54">
        <v>30</v>
      </c>
      <c r="D59" s="54">
        <v>1124</v>
      </c>
      <c r="E59" s="54">
        <v>10</v>
      </c>
      <c r="F59" s="54">
        <v>5</v>
      </c>
      <c r="G59" s="54">
        <v>14.988729999999999</v>
      </c>
      <c r="H59" s="76">
        <v>56</v>
      </c>
    </row>
    <row r="60" spans="1:8" ht="16.5" customHeight="1" x14ac:dyDescent="0.2">
      <c r="A60" s="61">
        <v>57</v>
      </c>
      <c r="B60" s="39" t="s">
        <v>277</v>
      </c>
      <c r="C60" s="54">
        <v>21</v>
      </c>
      <c r="D60" s="54">
        <v>1077</v>
      </c>
      <c r="E60" s="54">
        <v>11</v>
      </c>
      <c r="F60" s="54">
        <v>4</v>
      </c>
      <c r="G60" s="54">
        <v>14.989208999999999</v>
      </c>
      <c r="H60" s="76">
        <v>57</v>
      </c>
    </row>
    <row r="61" spans="1:8" ht="16.5" customHeight="1" x14ac:dyDescent="0.2">
      <c r="A61" s="61">
        <v>58</v>
      </c>
      <c r="B61" s="39" t="s">
        <v>180</v>
      </c>
      <c r="C61" s="54">
        <v>19</v>
      </c>
      <c r="D61" s="54">
        <v>1017</v>
      </c>
      <c r="E61" s="54">
        <v>2</v>
      </c>
      <c r="F61" s="54">
        <v>13</v>
      </c>
      <c r="G61" s="54">
        <v>14.989811</v>
      </c>
      <c r="H61" s="76">
        <v>58</v>
      </c>
    </row>
    <row r="62" spans="1:8" ht="16.5" customHeight="1" x14ac:dyDescent="0.2">
      <c r="A62" s="61">
        <v>59</v>
      </c>
      <c r="B62" s="39" t="s">
        <v>294</v>
      </c>
      <c r="C62" s="54">
        <v>29</v>
      </c>
      <c r="D62" s="54">
        <v>826</v>
      </c>
      <c r="E62" s="54">
        <v>4</v>
      </c>
      <c r="F62" s="54">
        <v>11</v>
      </c>
      <c r="G62" s="54">
        <v>14.991711</v>
      </c>
      <c r="H62" s="76">
        <v>59</v>
      </c>
    </row>
    <row r="63" spans="1:8" ht="16.5" customHeight="1" x14ac:dyDescent="0.2">
      <c r="A63" s="61">
        <v>60</v>
      </c>
      <c r="B63" s="39" t="s">
        <v>217</v>
      </c>
      <c r="C63" s="54">
        <v>17</v>
      </c>
      <c r="D63" s="54">
        <v>791</v>
      </c>
      <c r="E63" s="54">
        <v>7</v>
      </c>
      <c r="F63" s="54">
        <v>8</v>
      </c>
      <c r="G63" s="54">
        <v>14.992073</v>
      </c>
      <c r="H63" s="76">
        <v>60</v>
      </c>
    </row>
    <row r="64" spans="1:8" s="11" customFormat="1" ht="16.5" customHeight="1" x14ac:dyDescent="0.2">
      <c r="A64" s="61">
        <v>61</v>
      </c>
      <c r="B64" s="39" t="s">
        <v>191</v>
      </c>
      <c r="C64" s="54">
        <v>15</v>
      </c>
      <c r="D64" s="54">
        <v>639</v>
      </c>
      <c r="E64" s="54">
        <v>5</v>
      </c>
      <c r="F64" s="54">
        <v>10</v>
      </c>
      <c r="G64" s="54">
        <v>14.993595000000001</v>
      </c>
      <c r="H64" s="76">
        <v>61</v>
      </c>
    </row>
    <row r="65" spans="1:8" ht="16.5" customHeight="1" x14ac:dyDescent="0.2">
      <c r="A65" s="61">
        <v>62</v>
      </c>
      <c r="B65" s="39" t="s">
        <v>286</v>
      </c>
      <c r="C65" s="54">
        <v>21</v>
      </c>
      <c r="D65" s="54">
        <v>566</v>
      </c>
      <c r="E65" s="54">
        <v>11</v>
      </c>
      <c r="F65" s="54">
        <v>4</v>
      </c>
      <c r="G65" s="54">
        <v>14.994318999999999</v>
      </c>
      <c r="H65" s="76">
        <v>62</v>
      </c>
    </row>
    <row r="66" spans="1:8" ht="16.5" customHeight="1" x14ac:dyDescent="0.2">
      <c r="A66" s="61">
        <v>63</v>
      </c>
      <c r="B66" s="39" t="s">
        <v>159</v>
      </c>
      <c r="C66" s="54">
        <v>26</v>
      </c>
      <c r="D66" s="54">
        <v>446</v>
      </c>
      <c r="E66" s="54">
        <v>8</v>
      </c>
      <c r="F66" s="54">
        <v>7</v>
      </c>
      <c r="G66" s="54">
        <v>14.995514</v>
      </c>
      <c r="H66" s="76">
        <v>63</v>
      </c>
    </row>
    <row r="67" spans="1:8" ht="16.5" customHeight="1" x14ac:dyDescent="0.2">
      <c r="A67" s="61">
        <v>64</v>
      </c>
      <c r="B67" s="39" t="s">
        <v>96</v>
      </c>
      <c r="C67" s="54">
        <v>46</v>
      </c>
      <c r="D67" s="54">
        <v>974</v>
      </c>
      <c r="E67" s="54">
        <v>3</v>
      </c>
      <c r="F67" s="54">
        <v>13</v>
      </c>
      <c r="G67" s="54">
        <v>15.990214</v>
      </c>
      <c r="H67" s="76">
        <v>64</v>
      </c>
    </row>
    <row r="68" spans="1:8" ht="16.5" customHeight="1" x14ac:dyDescent="0.2">
      <c r="A68" s="61">
        <v>65</v>
      </c>
      <c r="B68" s="39" t="s">
        <v>202</v>
      </c>
      <c r="C68" s="54">
        <v>26</v>
      </c>
      <c r="D68" s="54">
        <v>784</v>
      </c>
      <c r="E68" s="54">
        <v>8</v>
      </c>
      <c r="F68" s="54">
        <v>8</v>
      </c>
      <c r="G68" s="54">
        <v>15.992134</v>
      </c>
      <c r="H68" s="76">
        <v>65</v>
      </c>
    </row>
    <row r="69" spans="1:8" ht="16.5" customHeight="1" x14ac:dyDescent="0.2">
      <c r="A69" s="61">
        <v>66</v>
      </c>
      <c r="B69" s="39" t="s">
        <v>203</v>
      </c>
      <c r="C69" s="54">
        <v>33</v>
      </c>
      <c r="D69" s="54">
        <v>684</v>
      </c>
      <c r="E69" s="54">
        <v>6</v>
      </c>
      <c r="F69" s="54">
        <v>10</v>
      </c>
      <c r="G69" s="54">
        <v>15.993126999999999</v>
      </c>
      <c r="H69" s="76">
        <v>66</v>
      </c>
    </row>
    <row r="70" spans="1:8" ht="16.5" customHeight="1" x14ac:dyDescent="0.2">
      <c r="A70" s="61">
        <v>67</v>
      </c>
      <c r="B70" s="39" t="s">
        <v>106</v>
      </c>
      <c r="C70" s="54">
        <v>31</v>
      </c>
      <c r="D70" s="54">
        <v>556</v>
      </c>
      <c r="E70" s="54">
        <v>13</v>
      </c>
      <c r="F70" s="54">
        <v>3</v>
      </c>
      <c r="G70" s="54">
        <v>15.994409000000001</v>
      </c>
      <c r="H70" s="76">
        <v>67</v>
      </c>
    </row>
    <row r="71" spans="1:8" ht="16.5" customHeight="1" x14ac:dyDescent="0.2">
      <c r="A71" s="61">
        <v>68</v>
      </c>
      <c r="B71" s="39" t="s">
        <v>278</v>
      </c>
      <c r="C71" s="54">
        <v>30</v>
      </c>
      <c r="D71" s="54">
        <v>449</v>
      </c>
      <c r="E71" s="54">
        <v>9</v>
      </c>
      <c r="F71" s="54">
        <v>7</v>
      </c>
      <c r="G71" s="54">
        <v>15.995479999999999</v>
      </c>
      <c r="H71" s="76">
        <v>68</v>
      </c>
    </row>
    <row r="72" spans="1:8" ht="16.5" customHeight="1" x14ac:dyDescent="0.2">
      <c r="A72" s="61">
        <v>69</v>
      </c>
      <c r="B72" s="39" t="s">
        <v>102</v>
      </c>
      <c r="C72" s="54">
        <v>32</v>
      </c>
      <c r="D72" s="54">
        <v>424</v>
      </c>
      <c r="E72" s="54">
        <v>10</v>
      </c>
      <c r="F72" s="54">
        <v>6</v>
      </c>
      <c r="G72" s="54">
        <v>15.995728000000002</v>
      </c>
      <c r="H72" s="76">
        <v>69</v>
      </c>
    </row>
    <row r="73" spans="1:8" ht="16.5" customHeight="1" x14ac:dyDescent="0.2">
      <c r="A73" s="61">
        <v>70</v>
      </c>
      <c r="B73" s="39" t="s">
        <v>276</v>
      </c>
      <c r="C73" s="54">
        <v>30</v>
      </c>
      <c r="D73" s="54">
        <v>361</v>
      </c>
      <c r="E73" s="54">
        <v>12</v>
      </c>
      <c r="F73" s="54">
        <v>4</v>
      </c>
      <c r="G73" s="54">
        <v>15.996359999999999</v>
      </c>
      <c r="H73" s="76">
        <v>70</v>
      </c>
    </row>
    <row r="74" spans="1:8" ht="16.5" customHeight="1" x14ac:dyDescent="0.2">
      <c r="A74" s="61">
        <v>71</v>
      </c>
      <c r="B74" s="39" t="s">
        <v>156</v>
      </c>
      <c r="C74" s="54">
        <v>35</v>
      </c>
      <c r="D74" s="54">
        <v>996</v>
      </c>
      <c r="E74" s="54">
        <v>11</v>
      </c>
      <c r="F74" s="54">
        <v>6</v>
      </c>
      <c r="G74" s="54">
        <v>16.990005</v>
      </c>
      <c r="H74" s="76">
        <v>71</v>
      </c>
    </row>
    <row r="75" spans="1:8" ht="16.5" customHeight="1" x14ac:dyDescent="0.2">
      <c r="A75" s="61">
        <v>72</v>
      </c>
      <c r="B75" s="39" t="s">
        <v>238</v>
      </c>
      <c r="C75" s="54">
        <v>25</v>
      </c>
      <c r="D75" s="54">
        <v>810</v>
      </c>
      <c r="E75" s="54">
        <v>6</v>
      </c>
      <c r="F75" s="54">
        <v>11</v>
      </c>
      <c r="G75" s="54">
        <v>16.991875</v>
      </c>
      <c r="H75" s="76">
        <v>72</v>
      </c>
    </row>
    <row r="76" spans="1:8" ht="16.5" customHeight="1" x14ac:dyDescent="0.2">
      <c r="A76" s="61">
        <v>73</v>
      </c>
      <c r="B76" s="39" t="s">
        <v>285</v>
      </c>
      <c r="C76" s="54">
        <v>31</v>
      </c>
      <c r="D76" s="54">
        <v>703</v>
      </c>
      <c r="E76" s="54">
        <v>9</v>
      </c>
      <c r="F76" s="54">
        <v>8</v>
      </c>
      <c r="G76" s="54">
        <v>16.992939</v>
      </c>
      <c r="H76" s="76">
        <v>73</v>
      </c>
    </row>
    <row r="77" spans="1:8" ht="16.5" customHeight="1" x14ac:dyDescent="0.2">
      <c r="A77" s="61">
        <v>74</v>
      </c>
      <c r="B77" s="39" t="s">
        <v>98</v>
      </c>
      <c r="C77" s="54">
        <v>22</v>
      </c>
      <c r="D77" s="54">
        <v>930</v>
      </c>
      <c r="E77" s="54">
        <v>4</v>
      </c>
      <c r="F77" s="54">
        <v>14</v>
      </c>
      <c r="G77" s="54">
        <v>17.990677999999999</v>
      </c>
      <c r="H77" s="76">
        <v>74</v>
      </c>
    </row>
    <row r="78" spans="1:8" ht="16.5" customHeight="1" x14ac:dyDescent="0.2">
      <c r="A78" s="61">
        <v>75</v>
      </c>
      <c r="B78" s="39" t="s">
        <v>281</v>
      </c>
      <c r="C78" s="54">
        <v>39</v>
      </c>
      <c r="D78" s="54">
        <v>818</v>
      </c>
      <c r="E78" s="54">
        <v>14</v>
      </c>
      <c r="F78" s="54">
        <v>4</v>
      </c>
      <c r="G78" s="54">
        <v>17.991781</v>
      </c>
      <c r="H78" s="76">
        <v>75</v>
      </c>
    </row>
    <row r="79" spans="1:8" ht="16.5" customHeight="1" x14ac:dyDescent="0.2">
      <c r="A79" s="61">
        <v>76</v>
      </c>
      <c r="B79" s="39" t="s">
        <v>288</v>
      </c>
      <c r="C79" s="54">
        <v>30</v>
      </c>
      <c r="D79" s="54">
        <v>814</v>
      </c>
      <c r="E79" s="54">
        <v>12</v>
      </c>
      <c r="F79" s="54">
        <v>6</v>
      </c>
      <c r="G79" s="54">
        <v>17.99183</v>
      </c>
      <c r="H79" s="76">
        <v>76</v>
      </c>
    </row>
    <row r="80" spans="1:8" ht="16.5" customHeight="1" x14ac:dyDescent="0.2">
      <c r="A80" s="61">
        <v>77</v>
      </c>
      <c r="B80" s="39" t="s">
        <v>239</v>
      </c>
      <c r="C80" s="54">
        <v>24</v>
      </c>
      <c r="D80" s="54">
        <v>684</v>
      </c>
      <c r="E80" s="54">
        <v>9</v>
      </c>
      <c r="F80" s="54">
        <v>9</v>
      </c>
      <c r="G80" s="54">
        <v>17.993136</v>
      </c>
      <c r="H80" s="76">
        <v>77</v>
      </c>
    </row>
    <row r="81" spans="1:8" ht="16.5" customHeight="1" x14ac:dyDescent="0.2">
      <c r="A81" s="61">
        <v>78</v>
      </c>
      <c r="B81" s="39" t="s">
        <v>168</v>
      </c>
      <c r="C81" s="54">
        <v>21</v>
      </c>
      <c r="D81" s="54">
        <v>484</v>
      </c>
      <c r="E81" s="54">
        <v>7</v>
      </c>
      <c r="F81" s="54">
        <v>11</v>
      </c>
      <c r="G81" s="54">
        <v>17.995138999999998</v>
      </c>
      <c r="H81" s="76">
        <v>78</v>
      </c>
    </row>
    <row r="82" spans="1:8" ht="16.5" customHeight="1" x14ac:dyDescent="0.2">
      <c r="A82" s="61">
        <v>79</v>
      </c>
      <c r="B82" s="39" t="s">
        <v>282</v>
      </c>
      <c r="C82" s="54">
        <v>26</v>
      </c>
      <c r="D82" s="54">
        <v>351</v>
      </c>
      <c r="E82" s="54">
        <v>12</v>
      </c>
      <c r="F82" s="54">
        <v>6</v>
      </c>
      <c r="G82" s="54">
        <v>17.996464000000003</v>
      </c>
      <c r="H82" s="76">
        <v>79</v>
      </c>
    </row>
    <row r="83" spans="1:8" ht="16.5" customHeight="1" x14ac:dyDescent="0.2">
      <c r="A83" s="61">
        <v>80</v>
      </c>
      <c r="B83" s="39" t="s">
        <v>295</v>
      </c>
      <c r="C83" s="54">
        <v>17</v>
      </c>
      <c r="D83" s="54">
        <v>834</v>
      </c>
      <c r="E83" s="54">
        <v>5</v>
      </c>
      <c r="F83" s="54">
        <v>14</v>
      </c>
      <c r="G83" s="54">
        <v>18.991643</v>
      </c>
      <c r="H83" s="76">
        <v>80</v>
      </c>
    </row>
    <row r="84" spans="1:8" ht="16.5" customHeight="1" x14ac:dyDescent="0.2">
      <c r="A84" s="61">
        <v>81</v>
      </c>
      <c r="B84" s="39" t="s">
        <v>154</v>
      </c>
      <c r="C84" s="54">
        <v>22</v>
      </c>
      <c r="D84" s="54">
        <v>821</v>
      </c>
      <c r="E84" s="54">
        <v>4</v>
      </c>
      <c r="F84" s="54">
        <v>15</v>
      </c>
      <c r="G84" s="54">
        <v>18.991768</v>
      </c>
      <c r="H84" s="76">
        <v>81</v>
      </c>
    </row>
    <row r="85" spans="1:8" ht="16.5" customHeight="1" x14ac:dyDescent="0.2">
      <c r="A85" s="61">
        <v>82</v>
      </c>
      <c r="B85" s="39" t="s">
        <v>165</v>
      </c>
      <c r="C85" s="54">
        <v>17</v>
      </c>
      <c r="D85" s="54">
        <v>727</v>
      </c>
      <c r="E85" s="54">
        <v>6</v>
      </c>
      <c r="F85" s="54">
        <v>13</v>
      </c>
      <c r="G85" s="54">
        <v>18.992713000000002</v>
      </c>
      <c r="H85" s="76">
        <v>82</v>
      </c>
    </row>
    <row r="86" spans="1:8" ht="16.5" customHeight="1" x14ac:dyDescent="0.2">
      <c r="A86" s="61">
        <v>83</v>
      </c>
      <c r="B86" s="39" t="s">
        <v>237</v>
      </c>
      <c r="C86" s="54">
        <v>18</v>
      </c>
      <c r="D86" s="54">
        <v>354</v>
      </c>
      <c r="E86" s="54">
        <v>10</v>
      </c>
      <c r="F86" s="54">
        <v>9</v>
      </c>
      <c r="G86" s="54">
        <v>18.996441999999998</v>
      </c>
      <c r="H86" s="76">
        <v>83</v>
      </c>
    </row>
    <row r="87" spans="1:8" ht="16.5" customHeight="1" x14ac:dyDescent="0.2">
      <c r="A87" s="61">
        <v>84</v>
      </c>
      <c r="B87" s="39" t="s">
        <v>214</v>
      </c>
      <c r="C87" s="54">
        <v>26</v>
      </c>
      <c r="D87" s="54">
        <v>687</v>
      </c>
      <c r="E87" s="54">
        <v>8</v>
      </c>
      <c r="F87" s="54">
        <v>12</v>
      </c>
      <c r="G87" s="54">
        <v>19.993104000000002</v>
      </c>
      <c r="H87" s="76">
        <v>84</v>
      </c>
    </row>
    <row r="88" spans="1:8" ht="16.5" customHeight="1" x14ac:dyDescent="0.2">
      <c r="A88" s="61">
        <v>85</v>
      </c>
      <c r="B88" s="39" t="s">
        <v>299</v>
      </c>
      <c r="C88" s="54">
        <v>28</v>
      </c>
      <c r="D88" s="54">
        <v>656</v>
      </c>
      <c r="E88" s="54">
        <v>8</v>
      </c>
      <c r="F88" s="54">
        <v>12</v>
      </c>
      <c r="G88" s="54">
        <v>19.993411999999999</v>
      </c>
      <c r="H88" s="76">
        <v>85</v>
      </c>
    </row>
    <row r="89" spans="1:8" ht="16.5" customHeight="1" x14ac:dyDescent="0.2">
      <c r="A89" s="61">
        <v>86</v>
      </c>
      <c r="B89" s="39" t="s">
        <v>211</v>
      </c>
      <c r="C89" s="54">
        <v>7</v>
      </c>
      <c r="D89" s="54">
        <v>609</v>
      </c>
      <c r="E89" s="54">
        <v>5</v>
      </c>
      <c r="F89" s="54">
        <v>15</v>
      </c>
      <c r="G89" s="54">
        <v>19.993903</v>
      </c>
      <c r="H89" s="76">
        <v>86</v>
      </c>
    </row>
    <row r="90" spans="1:8" ht="16.5" customHeight="1" x14ac:dyDescent="0.2">
      <c r="A90" s="61">
        <v>87</v>
      </c>
      <c r="B90" s="39" t="s">
        <v>187</v>
      </c>
      <c r="C90" s="54">
        <v>16</v>
      </c>
      <c r="D90" s="54">
        <v>488</v>
      </c>
      <c r="E90" s="54">
        <v>11</v>
      </c>
      <c r="F90" s="54">
        <v>9</v>
      </c>
      <c r="G90" s="54">
        <v>19.995104000000001</v>
      </c>
      <c r="H90" s="76">
        <v>87</v>
      </c>
    </row>
    <row r="91" spans="1:8" ht="16.5" customHeight="1" x14ac:dyDescent="0.2">
      <c r="A91" s="61">
        <v>88</v>
      </c>
      <c r="B91" s="39" t="s">
        <v>100</v>
      </c>
      <c r="C91" s="54">
        <v>30</v>
      </c>
      <c r="D91" s="54">
        <v>466</v>
      </c>
      <c r="E91" s="54">
        <v>11</v>
      </c>
      <c r="F91" s="54">
        <v>9</v>
      </c>
      <c r="G91" s="54">
        <v>19.99531</v>
      </c>
      <c r="H91" s="76">
        <v>88</v>
      </c>
    </row>
    <row r="92" spans="1:8" ht="16.5" customHeight="1" x14ac:dyDescent="0.2">
      <c r="A92" s="61">
        <v>89</v>
      </c>
      <c r="B92" s="39" t="s">
        <v>150</v>
      </c>
      <c r="C92" s="54">
        <v>10</v>
      </c>
      <c r="D92" s="54">
        <v>416</v>
      </c>
      <c r="E92" s="54">
        <v>10</v>
      </c>
      <c r="F92" s="54">
        <v>10</v>
      </c>
      <c r="G92" s="54">
        <v>19.995830000000002</v>
      </c>
      <c r="H92" s="76">
        <v>89</v>
      </c>
    </row>
    <row r="93" spans="1:8" ht="16.5" customHeight="1" x14ac:dyDescent="0.2">
      <c r="A93" s="61">
        <v>90</v>
      </c>
      <c r="B93" s="39" t="s">
        <v>95</v>
      </c>
      <c r="C93" s="54">
        <v>11</v>
      </c>
      <c r="D93" s="54">
        <v>387</v>
      </c>
      <c r="E93" s="54">
        <v>9</v>
      </c>
      <c r="F93" s="54">
        <v>11</v>
      </c>
      <c r="G93" s="54">
        <v>19.996119</v>
      </c>
      <c r="H93" s="76">
        <v>90</v>
      </c>
    </row>
    <row r="94" spans="1:8" ht="16.5" customHeight="1" x14ac:dyDescent="0.2">
      <c r="A94" s="61">
        <v>91</v>
      </c>
      <c r="B94" s="39" t="s">
        <v>273</v>
      </c>
      <c r="C94" s="54">
        <v>20</v>
      </c>
      <c r="D94" s="54">
        <v>378</v>
      </c>
      <c r="E94" s="54">
        <v>12</v>
      </c>
      <c r="F94" s="54">
        <v>8</v>
      </c>
      <c r="G94" s="54">
        <v>19.996200000000002</v>
      </c>
      <c r="H94" s="76">
        <v>91</v>
      </c>
    </row>
    <row r="95" spans="1:8" ht="16.5" customHeight="1" x14ac:dyDescent="0.2">
      <c r="A95" s="61">
        <v>92</v>
      </c>
      <c r="B95" s="39" t="s">
        <v>279</v>
      </c>
      <c r="C95" s="54">
        <v>23</v>
      </c>
      <c r="D95" s="54">
        <v>591</v>
      </c>
      <c r="E95" s="54">
        <v>9</v>
      </c>
      <c r="F95" s="54">
        <v>12</v>
      </c>
      <c r="G95" s="54">
        <v>20.994067000000001</v>
      </c>
      <c r="H95" s="76">
        <v>92</v>
      </c>
    </row>
    <row r="96" spans="1:8" ht="16.5" customHeight="1" x14ac:dyDescent="0.2">
      <c r="A96" s="61">
        <v>93</v>
      </c>
      <c r="B96" s="39" t="s">
        <v>184</v>
      </c>
      <c r="C96" s="54">
        <v>34</v>
      </c>
      <c r="D96" s="54">
        <v>491</v>
      </c>
      <c r="E96" s="54">
        <v>12</v>
      </c>
      <c r="F96" s="54">
        <v>9</v>
      </c>
      <c r="G96" s="54">
        <v>20.995056000000002</v>
      </c>
      <c r="H96" s="76">
        <v>93</v>
      </c>
    </row>
    <row r="97" spans="1:8" ht="16.5" customHeight="1" x14ac:dyDescent="0.2">
      <c r="A97" s="61">
        <v>94</v>
      </c>
      <c r="B97" s="39" t="s">
        <v>212</v>
      </c>
      <c r="C97" s="54">
        <v>29</v>
      </c>
      <c r="D97" s="54">
        <v>359</v>
      </c>
      <c r="E97" s="54">
        <v>11</v>
      </c>
      <c r="F97" s="54">
        <v>10</v>
      </c>
      <c r="G97" s="54">
        <v>20.996381</v>
      </c>
      <c r="H97" s="76">
        <v>94</v>
      </c>
    </row>
    <row r="98" spans="1:8" ht="16.5" customHeight="1" x14ac:dyDescent="0.2">
      <c r="A98" s="61">
        <v>95</v>
      </c>
      <c r="B98" s="39" t="s">
        <v>148</v>
      </c>
      <c r="C98" s="54">
        <v>22</v>
      </c>
      <c r="D98" s="54">
        <v>311</v>
      </c>
      <c r="E98" s="54">
        <v>12</v>
      </c>
      <c r="F98" s="54">
        <v>9</v>
      </c>
      <c r="G98" s="54">
        <v>20.996867999999999</v>
      </c>
      <c r="H98" s="76">
        <v>95</v>
      </c>
    </row>
    <row r="99" spans="1:8" ht="16.5" customHeight="1" x14ac:dyDescent="0.2">
      <c r="A99" s="61">
        <v>96</v>
      </c>
      <c r="B99" s="39" t="s">
        <v>209</v>
      </c>
      <c r="C99" s="54">
        <v>18</v>
      </c>
      <c r="D99" s="54">
        <v>516</v>
      </c>
      <c r="E99" s="54">
        <v>8</v>
      </c>
      <c r="F99" s="54">
        <v>15</v>
      </c>
      <c r="G99" s="54">
        <v>22.994821999999999</v>
      </c>
      <c r="H99" s="76">
        <v>96</v>
      </c>
    </row>
    <row r="100" spans="1:8" ht="16.5" customHeight="1" x14ac:dyDescent="0.2">
      <c r="A100" s="61">
        <v>97</v>
      </c>
      <c r="B100" s="39" t="s">
        <v>179</v>
      </c>
      <c r="C100" s="54">
        <v>28</v>
      </c>
      <c r="D100" s="54">
        <v>468</v>
      </c>
      <c r="E100" s="54">
        <v>13</v>
      </c>
      <c r="F100" s="54">
        <v>10</v>
      </c>
      <c r="G100" s="54">
        <v>22.995291999999999</v>
      </c>
      <c r="H100" s="76">
        <v>97</v>
      </c>
    </row>
    <row r="101" spans="1:8" ht="16.5" customHeight="1" x14ac:dyDescent="0.2">
      <c r="A101" s="61">
        <v>98</v>
      </c>
      <c r="B101" s="39" t="s">
        <v>300</v>
      </c>
      <c r="C101" s="54">
        <v>21</v>
      </c>
      <c r="D101" s="54">
        <v>499</v>
      </c>
      <c r="E101" s="54">
        <v>14</v>
      </c>
      <c r="F101" s="54">
        <v>10</v>
      </c>
      <c r="G101" s="54">
        <v>23.994989</v>
      </c>
      <c r="H101" s="76">
        <v>98</v>
      </c>
    </row>
    <row r="102" spans="1:8" ht="16.5" customHeight="1" x14ac:dyDescent="0.2">
      <c r="A102" s="61">
        <v>99</v>
      </c>
      <c r="B102" s="39" t="s">
        <v>166</v>
      </c>
      <c r="C102" s="54">
        <v>12</v>
      </c>
      <c r="D102" s="54">
        <v>471</v>
      </c>
      <c r="E102" s="54">
        <v>13</v>
      </c>
      <c r="F102" s="54">
        <v>11</v>
      </c>
      <c r="G102" s="54">
        <v>23.995277999999999</v>
      </c>
      <c r="H102" s="76">
        <v>99</v>
      </c>
    </row>
    <row r="103" spans="1:8" ht="16.5" customHeight="1" x14ac:dyDescent="0.2">
      <c r="A103" s="61">
        <v>100</v>
      </c>
      <c r="B103" s="39" t="s">
        <v>291</v>
      </c>
      <c r="C103" s="54">
        <v>15</v>
      </c>
      <c r="D103" s="54">
        <v>342</v>
      </c>
      <c r="E103" s="54">
        <v>12</v>
      </c>
      <c r="F103" s="54">
        <v>12</v>
      </c>
      <c r="G103" s="54">
        <v>23.996565</v>
      </c>
      <c r="H103" s="76">
        <v>100</v>
      </c>
    </row>
    <row r="104" spans="1:8" ht="16.5" customHeight="1" x14ac:dyDescent="0.2">
      <c r="A104" s="61">
        <v>101</v>
      </c>
      <c r="B104" s="39" t="s">
        <v>292</v>
      </c>
      <c r="C104" s="54">
        <v>11</v>
      </c>
      <c r="D104" s="54">
        <v>259</v>
      </c>
      <c r="E104" s="54">
        <v>14</v>
      </c>
      <c r="F104" s="54">
        <v>10</v>
      </c>
      <c r="G104" s="54">
        <v>23.997398999999998</v>
      </c>
      <c r="H104" s="76">
        <v>101</v>
      </c>
    </row>
    <row r="105" spans="1:8" ht="16.5" customHeight="1" x14ac:dyDescent="0.2">
      <c r="A105" s="61">
        <v>102</v>
      </c>
      <c r="B105" s="39" t="s">
        <v>190</v>
      </c>
      <c r="C105" s="54">
        <v>15</v>
      </c>
      <c r="D105" s="54">
        <v>493</v>
      </c>
      <c r="E105" s="54">
        <v>12</v>
      </c>
      <c r="F105" s="54">
        <v>13</v>
      </c>
      <c r="G105" s="54">
        <v>24.995054999999997</v>
      </c>
      <c r="H105" s="76">
        <v>102</v>
      </c>
    </row>
    <row r="106" spans="1:8" ht="16.5" customHeight="1" x14ac:dyDescent="0.2">
      <c r="A106" s="61">
        <v>103</v>
      </c>
      <c r="B106" s="39" t="s">
        <v>149</v>
      </c>
      <c r="C106" s="54">
        <v>27</v>
      </c>
      <c r="D106" s="54">
        <v>333</v>
      </c>
      <c r="E106" s="54">
        <v>11</v>
      </c>
      <c r="F106" s="54">
        <v>14</v>
      </c>
      <c r="G106" s="54">
        <v>24.996643000000002</v>
      </c>
      <c r="H106" s="76">
        <v>103</v>
      </c>
    </row>
    <row r="107" spans="1:8" ht="16.5" customHeight="1" x14ac:dyDescent="0.2">
      <c r="A107" s="61">
        <v>104</v>
      </c>
      <c r="B107" s="39" t="s">
        <v>185</v>
      </c>
      <c r="C107" s="54">
        <v>9</v>
      </c>
      <c r="D107" s="54">
        <v>158</v>
      </c>
      <c r="E107" s="54">
        <v>14</v>
      </c>
      <c r="F107" s="54">
        <v>11</v>
      </c>
      <c r="G107" s="54">
        <v>24.998411000000001</v>
      </c>
      <c r="H107" s="76">
        <v>104</v>
      </c>
    </row>
    <row r="108" spans="1:8" ht="16.5" customHeight="1" x14ac:dyDescent="0.2">
      <c r="A108" s="61">
        <v>105</v>
      </c>
      <c r="B108" s="39" t="s">
        <v>301</v>
      </c>
      <c r="C108" s="54">
        <v>12</v>
      </c>
      <c r="D108" s="54">
        <v>110</v>
      </c>
      <c r="E108" s="54">
        <v>13</v>
      </c>
      <c r="F108" s="54">
        <v>12</v>
      </c>
      <c r="G108" s="54">
        <v>24.998887999999997</v>
      </c>
      <c r="H108" s="76">
        <v>105</v>
      </c>
    </row>
    <row r="109" spans="1:8" ht="16.5" customHeight="1" x14ac:dyDescent="0.2">
      <c r="A109" s="61">
        <v>106</v>
      </c>
      <c r="B109" s="39" t="s">
        <v>269</v>
      </c>
      <c r="C109" s="54">
        <v>10</v>
      </c>
      <c r="D109" s="54">
        <v>102</v>
      </c>
      <c r="E109" s="54">
        <v>13</v>
      </c>
      <c r="F109" s="54">
        <v>12</v>
      </c>
      <c r="G109" s="54">
        <v>24.99897</v>
      </c>
      <c r="H109" s="76">
        <v>106</v>
      </c>
    </row>
    <row r="110" spans="1:8" ht="16.5" customHeight="1" x14ac:dyDescent="0.2">
      <c r="A110" s="61">
        <v>107</v>
      </c>
      <c r="B110" s="39" t="s">
        <v>163</v>
      </c>
      <c r="C110" s="54">
        <v>13</v>
      </c>
      <c r="D110" s="54">
        <v>141</v>
      </c>
      <c r="E110" s="54">
        <v>13</v>
      </c>
      <c r="F110" s="54">
        <v>13</v>
      </c>
      <c r="G110" s="54">
        <v>25.998577000000001</v>
      </c>
      <c r="H110" s="76">
        <v>107</v>
      </c>
    </row>
    <row r="111" spans="1:8" ht="16.5" customHeight="1" x14ac:dyDescent="0.2">
      <c r="A111" s="61">
        <v>108</v>
      </c>
      <c r="B111" s="39" t="s">
        <v>298</v>
      </c>
      <c r="C111" s="54">
        <v>7</v>
      </c>
      <c r="D111" s="54">
        <v>230</v>
      </c>
      <c r="E111" s="54">
        <v>14</v>
      </c>
      <c r="F111" s="54">
        <v>13</v>
      </c>
      <c r="G111" s="54">
        <v>26.997692999999998</v>
      </c>
      <c r="H111" s="76">
        <v>108</v>
      </c>
    </row>
    <row r="112" spans="1:8" ht="16.5" customHeight="1" x14ac:dyDescent="0.2">
      <c r="A112" s="61">
        <v>109</v>
      </c>
      <c r="B112" s="39" t="s">
        <v>306</v>
      </c>
      <c r="C112" s="54">
        <v>10</v>
      </c>
      <c r="D112" s="54">
        <v>229</v>
      </c>
      <c r="E112" s="54">
        <v>15</v>
      </c>
      <c r="F112" s="54">
        <v>12</v>
      </c>
      <c r="G112" s="54">
        <v>26.997700000000002</v>
      </c>
      <c r="H112" s="76">
        <v>109</v>
      </c>
    </row>
    <row r="113" spans="1:8" ht="16.5" customHeight="1" x14ac:dyDescent="0.2">
      <c r="A113" s="61">
        <v>110</v>
      </c>
      <c r="B113" s="39" t="s">
        <v>218</v>
      </c>
      <c r="C113" s="54">
        <v>8</v>
      </c>
      <c r="D113" s="54">
        <v>213</v>
      </c>
      <c r="E113" s="54">
        <v>13</v>
      </c>
      <c r="F113" s="54">
        <v>15</v>
      </c>
      <c r="G113" s="54">
        <v>27.997861999999998</v>
      </c>
      <c r="H113" s="76">
        <v>110</v>
      </c>
    </row>
    <row r="114" spans="1:8" ht="16.5" customHeight="1" x14ac:dyDescent="0.2">
      <c r="A114" s="61">
        <v>111</v>
      </c>
      <c r="B114" s="39" t="s">
        <v>186</v>
      </c>
      <c r="C114" s="54">
        <v>6</v>
      </c>
      <c r="D114" s="54">
        <v>182</v>
      </c>
      <c r="E114" s="54">
        <v>14</v>
      </c>
      <c r="F114" s="54">
        <v>14</v>
      </c>
      <c r="G114" s="54">
        <v>27.998174000000002</v>
      </c>
      <c r="H114" s="76">
        <v>111</v>
      </c>
    </row>
    <row r="115" spans="1:8" ht="16.5" customHeight="1" x14ac:dyDescent="0.2">
      <c r="A115" s="61">
        <v>112</v>
      </c>
      <c r="B115" s="39" t="s">
        <v>188</v>
      </c>
      <c r="C115" s="54">
        <v>5</v>
      </c>
      <c r="D115" s="54">
        <v>146</v>
      </c>
      <c r="E115" s="54">
        <v>15</v>
      </c>
      <c r="F115" s="54">
        <v>14</v>
      </c>
      <c r="G115" s="54">
        <v>28.998534999999997</v>
      </c>
      <c r="H115" s="76">
        <v>112</v>
      </c>
    </row>
    <row r="116" spans="1:8" ht="16.5" customHeight="1" x14ac:dyDescent="0.2">
      <c r="A116" s="61">
        <v>113</v>
      </c>
      <c r="B116" s="39" t="s">
        <v>160</v>
      </c>
      <c r="C116" s="54">
        <v>11</v>
      </c>
      <c r="D116" s="54">
        <v>101</v>
      </c>
      <c r="E116" s="54">
        <v>15</v>
      </c>
      <c r="F116" s="54">
        <v>14</v>
      </c>
      <c r="G116" s="54">
        <v>28.998978999999999</v>
      </c>
      <c r="H116" s="76">
        <v>113</v>
      </c>
    </row>
    <row r="117" spans="1:8" ht="16.5" customHeight="1" x14ac:dyDescent="0.2">
      <c r="A117" s="61">
        <v>119</v>
      </c>
      <c r="B117" s="39" t="s">
        <v>290</v>
      </c>
      <c r="C117" s="54">
        <v>0</v>
      </c>
      <c r="D117" s="54">
        <v>0</v>
      </c>
      <c r="E117" s="54">
        <v>15</v>
      </c>
      <c r="F117" s="54">
        <v>15</v>
      </c>
      <c r="G117" s="54">
        <v>30</v>
      </c>
      <c r="H117" s="76">
        <v>114</v>
      </c>
    </row>
  </sheetData>
  <mergeCells count="10">
    <mergeCell ref="H2:H3"/>
    <mergeCell ref="B1:C1"/>
    <mergeCell ref="D1:H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D671"/>
  <sheetViews>
    <sheetView workbookViewId="0">
      <selection activeCell="G11" sqref="G11"/>
    </sheetView>
  </sheetViews>
  <sheetFormatPr defaultRowHeight="12.75" x14ac:dyDescent="0.2"/>
  <sheetData>
    <row r="1" spans="1:4" x14ac:dyDescent="0.2">
      <c r="A1" t="s">
        <v>48</v>
      </c>
      <c r="B1" t="s">
        <v>50</v>
      </c>
      <c r="C1" t="s">
        <v>69</v>
      </c>
      <c r="D1" t="s">
        <v>49</v>
      </c>
    </row>
    <row r="2" spans="1:4" x14ac:dyDescent="0.2">
      <c r="A2" t="s">
        <v>51</v>
      </c>
      <c r="B2">
        <v>18</v>
      </c>
      <c r="C2" t="str">
        <f>CONCATENATE(A2,B2)</f>
        <v>b18</v>
      </c>
      <c r="D2">
        <v>10</v>
      </c>
    </row>
    <row r="3" spans="1:4" x14ac:dyDescent="0.2">
      <c r="A3" t="s">
        <v>51</v>
      </c>
      <c r="B3">
        <v>19</v>
      </c>
      <c r="C3" t="str">
        <f t="shared" ref="C3:C66" si="0">CONCATENATE(A3,B3)</f>
        <v>b19</v>
      </c>
      <c r="D3">
        <v>13</v>
      </c>
    </row>
    <row r="4" spans="1:4" x14ac:dyDescent="0.2">
      <c r="A4" t="s">
        <v>51</v>
      </c>
      <c r="B4">
        <v>20</v>
      </c>
      <c r="C4" t="str">
        <f t="shared" si="0"/>
        <v>b20</v>
      </c>
      <c r="D4">
        <v>14</v>
      </c>
    </row>
    <row r="5" spans="1:4" x14ac:dyDescent="0.2">
      <c r="A5" t="s">
        <v>51</v>
      </c>
      <c r="B5">
        <v>21</v>
      </c>
      <c r="C5" t="str">
        <f t="shared" si="0"/>
        <v>b21</v>
      </c>
      <c r="D5">
        <v>15</v>
      </c>
    </row>
    <row r="6" spans="1:4" x14ac:dyDescent="0.2">
      <c r="A6" t="s">
        <v>51</v>
      </c>
      <c r="B6">
        <v>22</v>
      </c>
      <c r="C6" t="str">
        <f t="shared" si="0"/>
        <v>b22</v>
      </c>
      <c r="D6">
        <v>16</v>
      </c>
    </row>
    <row r="7" spans="1:4" x14ac:dyDescent="0.2">
      <c r="A7" t="s">
        <v>51</v>
      </c>
      <c r="B7">
        <v>23</v>
      </c>
      <c r="C7" t="str">
        <f t="shared" si="0"/>
        <v>b23</v>
      </c>
      <c r="D7">
        <v>18</v>
      </c>
    </row>
    <row r="8" spans="1:4" x14ac:dyDescent="0.2">
      <c r="A8" t="s">
        <v>51</v>
      </c>
      <c r="B8">
        <v>24</v>
      </c>
      <c r="C8" t="str">
        <f t="shared" si="0"/>
        <v>b24</v>
      </c>
      <c r="D8">
        <v>20</v>
      </c>
    </row>
    <row r="9" spans="1:4" x14ac:dyDescent="0.2">
      <c r="A9" t="s">
        <v>51</v>
      </c>
      <c r="B9">
        <v>25</v>
      </c>
      <c r="C9" t="str">
        <f t="shared" si="0"/>
        <v>b25</v>
      </c>
      <c r="D9">
        <v>24</v>
      </c>
    </row>
    <row r="10" spans="1:4" x14ac:dyDescent="0.2">
      <c r="A10" t="s">
        <v>51</v>
      </c>
      <c r="B10">
        <v>26</v>
      </c>
      <c r="C10" t="str">
        <f t="shared" si="0"/>
        <v>b26</v>
      </c>
      <c r="D10">
        <v>28</v>
      </c>
    </row>
    <row r="11" spans="1:4" x14ac:dyDescent="0.2">
      <c r="A11" t="s">
        <v>51</v>
      </c>
      <c r="B11">
        <v>27</v>
      </c>
      <c r="C11" t="str">
        <f t="shared" si="0"/>
        <v>b27</v>
      </c>
      <c r="D11">
        <v>32</v>
      </c>
    </row>
    <row r="12" spans="1:4" x14ac:dyDescent="0.2">
      <c r="A12" t="s">
        <v>51</v>
      </c>
      <c r="B12">
        <v>28</v>
      </c>
      <c r="C12" t="str">
        <f t="shared" si="0"/>
        <v>b28</v>
      </c>
      <c r="D12">
        <v>38</v>
      </c>
    </row>
    <row r="13" spans="1:4" x14ac:dyDescent="0.2">
      <c r="A13" t="s">
        <v>51</v>
      </c>
      <c r="B13">
        <v>29</v>
      </c>
      <c r="C13" t="str">
        <f t="shared" si="0"/>
        <v>b29</v>
      </c>
      <c r="D13">
        <v>40</v>
      </c>
    </row>
    <row r="14" spans="1:4" x14ac:dyDescent="0.2">
      <c r="A14" t="s">
        <v>51</v>
      </c>
      <c r="B14">
        <v>30</v>
      </c>
      <c r="C14" t="str">
        <f t="shared" si="0"/>
        <v>b30</v>
      </c>
      <c r="D14">
        <v>44</v>
      </c>
    </row>
    <row r="15" spans="1:4" x14ac:dyDescent="0.2">
      <c r="A15" t="s">
        <v>51</v>
      </c>
      <c r="B15">
        <v>31</v>
      </c>
      <c r="C15" t="str">
        <f t="shared" si="0"/>
        <v>b31</v>
      </c>
      <c r="D15">
        <v>48</v>
      </c>
    </row>
    <row r="16" spans="1:4" x14ac:dyDescent="0.2">
      <c r="A16" t="s">
        <v>51</v>
      </c>
      <c r="B16">
        <v>32</v>
      </c>
      <c r="C16" t="str">
        <f t="shared" si="0"/>
        <v>b32</v>
      </c>
      <c r="D16">
        <v>52</v>
      </c>
    </row>
    <row r="17" spans="1:4" x14ac:dyDescent="0.2">
      <c r="A17" t="s">
        <v>51</v>
      </c>
      <c r="B17">
        <v>33</v>
      </c>
      <c r="C17" t="str">
        <f t="shared" si="0"/>
        <v>b33</v>
      </c>
      <c r="D17">
        <v>56</v>
      </c>
    </row>
    <row r="18" spans="1:4" x14ac:dyDescent="0.2">
      <c r="A18" t="s">
        <v>51</v>
      </c>
      <c r="B18">
        <v>34</v>
      </c>
      <c r="C18" t="str">
        <f t="shared" si="0"/>
        <v>b34</v>
      </c>
      <c r="D18">
        <v>64</v>
      </c>
    </row>
    <row r="19" spans="1:4" x14ac:dyDescent="0.2">
      <c r="A19" t="s">
        <v>51</v>
      </c>
      <c r="B19">
        <v>35</v>
      </c>
      <c r="C19" t="str">
        <f t="shared" si="0"/>
        <v>b35</v>
      </c>
      <c r="D19">
        <v>68</v>
      </c>
    </row>
    <row r="20" spans="1:4" x14ac:dyDescent="0.2">
      <c r="A20" t="s">
        <v>51</v>
      </c>
      <c r="B20">
        <v>36</v>
      </c>
      <c r="C20" t="str">
        <f t="shared" si="0"/>
        <v>b36</v>
      </c>
      <c r="D20">
        <v>76</v>
      </c>
    </row>
    <row r="21" spans="1:4" x14ac:dyDescent="0.2">
      <c r="A21" t="s">
        <v>51</v>
      </c>
      <c r="B21">
        <v>37</v>
      </c>
      <c r="C21" t="str">
        <f t="shared" si="0"/>
        <v>b37</v>
      </c>
      <c r="D21">
        <v>80</v>
      </c>
    </row>
    <row r="22" spans="1:4" x14ac:dyDescent="0.2">
      <c r="A22" t="s">
        <v>51</v>
      </c>
      <c r="B22">
        <v>38</v>
      </c>
      <c r="C22" t="str">
        <f t="shared" si="0"/>
        <v>b38</v>
      </c>
      <c r="D22">
        <v>84</v>
      </c>
    </row>
    <row r="23" spans="1:4" x14ac:dyDescent="0.2">
      <c r="A23" t="s">
        <v>51</v>
      </c>
      <c r="B23">
        <v>39</v>
      </c>
      <c r="C23" t="str">
        <f t="shared" si="0"/>
        <v>b39</v>
      </c>
      <c r="D23">
        <v>88</v>
      </c>
    </row>
    <row r="24" spans="1:4" x14ac:dyDescent="0.2">
      <c r="A24" t="s">
        <v>51</v>
      </c>
      <c r="B24">
        <v>40</v>
      </c>
      <c r="C24" t="str">
        <f t="shared" si="0"/>
        <v>b40</v>
      </c>
      <c r="D24">
        <v>92</v>
      </c>
    </row>
    <row r="25" spans="1:4" x14ac:dyDescent="0.2">
      <c r="A25" t="s">
        <v>51</v>
      </c>
      <c r="B25">
        <v>41</v>
      </c>
      <c r="C25" t="str">
        <f t="shared" si="0"/>
        <v>b41</v>
      </c>
      <c r="D25">
        <v>96</v>
      </c>
    </row>
    <row r="26" spans="1:4" x14ac:dyDescent="0.2">
      <c r="A26" t="s">
        <v>51</v>
      </c>
      <c r="B26">
        <v>42</v>
      </c>
      <c r="C26" t="str">
        <f t="shared" si="0"/>
        <v>b42</v>
      </c>
      <c r="D26">
        <v>104</v>
      </c>
    </row>
    <row r="27" spans="1:4" x14ac:dyDescent="0.2">
      <c r="A27" t="s">
        <v>51</v>
      </c>
      <c r="B27">
        <v>43</v>
      </c>
      <c r="C27" t="str">
        <f t="shared" si="0"/>
        <v>b43</v>
      </c>
      <c r="D27">
        <v>112</v>
      </c>
    </row>
    <row r="28" spans="1:4" x14ac:dyDescent="0.2">
      <c r="A28" t="s">
        <v>51</v>
      </c>
      <c r="B28">
        <v>44</v>
      </c>
      <c r="C28" t="str">
        <f t="shared" si="0"/>
        <v>b44</v>
      </c>
      <c r="D28">
        <v>120</v>
      </c>
    </row>
    <row r="29" spans="1:4" x14ac:dyDescent="0.2">
      <c r="A29" t="s">
        <v>52</v>
      </c>
      <c r="B29">
        <v>18</v>
      </c>
      <c r="C29" t="str">
        <f t="shared" si="0"/>
        <v>c18</v>
      </c>
      <c r="D29">
        <v>10</v>
      </c>
    </row>
    <row r="30" spans="1:4" x14ac:dyDescent="0.2">
      <c r="A30" t="s">
        <v>52</v>
      </c>
      <c r="B30">
        <v>19</v>
      </c>
      <c r="C30" t="str">
        <f t="shared" si="0"/>
        <v>c19</v>
      </c>
      <c r="D30">
        <v>13</v>
      </c>
    </row>
    <row r="31" spans="1:4" x14ac:dyDescent="0.2">
      <c r="A31" t="s">
        <v>52</v>
      </c>
      <c r="B31">
        <v>20</v>
      </c>
      <c r="C31" t="str">
        <f t="shared" si="0"/>
        <v>c20</v>
      </c>
      <c r="D31">
        <v>14</v>
      </c>
    </row>
    <row r="32" spans="1:4" x14ac:dyDescent="0.2">
      <c r="A32" t="s">
        <v>52</v>
      </c>
      <c r="B32">
        <v>21</v>
      </c>
      <c r="C32" t="str">
        <f t="shared" si="0"/>
        <v>c21</v>
      </c>
      <c r="D32">
        <v>15</v>
      </c>
    </row>
    <row r="33" spans="1:4" x14ac:dyDescent="0.2">
      <c r="A33" t="s">
        <v>52</v>
      </c>
      <c r="B33">
        <v>22</v>
      </c>
      <c r="C33" t="str">
        <f t="shared" si="0"/>
        <v>c22</v>
      </c>
      <c r="D33">
        <v>16</v>
      </c>
    </row>
    <row r="34" spans="1:4" x14ac:dyDescent="0.2">
      <c r="A34" t="s">
        <v>52</v>
      </c>
      <c r="B34">
        <v>23</v>
      </c>
      <c r="C34" t="str">
        <f t="shared" si="0"/>
        <v>c23</v>
      </c>
      <c r="D34">
        <v>18</v>
      </c>
    </row>
    <row r="35" spans="1:4" x14ac:dyDescent="0.2">
      <c r="A35" t="s">
        <v>52</v>
      </c>
      <c r="B35">
        <v>24</v>
      </c>
      <c r="C35" t="str">
        <f t="shared" si="0"/>
        <v>c24</v>
      </c>
      <c r="D35">
        <v>20</v>
      </c>
    </row>
    <row r="36" spans="1:4" x14ac:dyDescent="0.2">
      <c r="A36" t="s">
        <v>52</v>
      </c>
      <c r="B36">
        <v>25</v>
      </c>
      <c r="C36" t="str">
        <f t="shared" si="0"/>
        <v>c25</v>
      </c>
      <c r="D36">
        <v>24</v>
      </c>
    </row>
    <row r="37" spans="1:4" x14ac:dyDescent="0.2">
      <c r="A37" t="s">
        <v>52</v>
      </c>
      <c r="B37">
        <v>26</v>
      </c>
      <c r="C37" t="str">
        <f t="shared" si="0"/>
        <v>c26</v>
      </c>
      <c r="D37">
        <v>28</v>
      </c>
    </row>
    <row r="38" spans="1:4" x14ac:dyDescent="0.2">
      <c r="A38" t="s">
        <v>52</v>
      </c>
      <c r="B38">
        <v>27</v>
      </c>
      <c r="C38" t="str">
        <f t="shared" si="0"/>
        <v>c27</v>
      </c>
      <c r="D38">
        <v>32</v>
      </c>
    </row>
    <row r="39" spans="1:4" x14ac:dyDescent="0.2">
      <c r="A39" t="s">
        <v>52</v>
      </c>
      <c r="B39">
        <v>28</v>
      </c>
      <c r="C39" t="str">
        <f t="shared" si="0"/>
        <v>c28</v>
      </c>
      <c r="D39">
        <v>38</v>
      </c>
    </row>
    <row r="40" spans="1:4" x14ac:dyDescent="0.2">
      <c r="A40" t="s">
        <v>52</v>
      </c>
      <c r="B40">
        <v>29</v>
      </c>
      <c r="C40" t="str">
        <f t="shared" si="0"/>
        <v>c29</v>
      </c>
      <c r="D40">
        <v>40</v>
      </c>
    </row>
    <row r="41" spans="1:4" x14ac:dyDescent="0.2">
      <c r="A41" t="s">
        <v>52</v>
      </c>
      <c r="B41">
        <v>30</v>
      </c>
      <c r="C41" t="str">
        <f t="shared" si="0"/>
        <v>c30</v>
      </c>
      <c r="D41">
        <v>44</v>
      </c>
    </row>
    <row r="42" spans="1:4" x14ac:dyDescent="0.2">
      <c r="A42" t="s">
        <v>52</v>
      </c>
      <c r="B42">
        <v>31</v>
      </c>
      <c r="C42" t="str">
        <f t="shared" si="0"/>
        <v>c31</v>
      </c>
      <c r="D42">
        <v>48</v>
      </c>
    </row>
    <row r="43" spans="1:4" x14ac:dyDescent="0.2">
      <c r="A43" t="s">
        <v>52</v>
      </c>
      <c r="B43">
        <v>32</v>
      </c>
      <c r="C43" t="str">
        <f t="shared" si="0"/>
        <v>c32</v>
      </c>
      <c r="D43">
        <v>52</v>
      </c>
    </row>
    <row r="44" spans="1:4" x14ac:dyDescent="0.2">
      <c r="A44" t="s">
        <v>52</v>
      </c>
      <c r="B44">
        <v>33</v>
      </c>
      <c r="C44" t="str">
        <f t="shared" si="0"/>
        <v>c33</v>
      </c>
      <c r="D44">
        <v>56</v>
      </c>
    </row>
    <row r="45" spans="1:4" x14ac:dyDescent="0.2">
      <c r="A45" t="s">
        <v>52</v>
      </c>
      <c r="B45">
        <v>34</v>
      </c>
      <c r="C45" t="str">
        <f t="shared" si="0"/>
        <v>c34</v>
      </c>
      <c r="D45">
        <v>64</v>
      </c>
    </row>
    <row r="46" spans="1:4" x14ac:dyDescent="0.2">
      <c r="A46" t="s">
        <v>52</v>
      </c>
      <c r="B46">
        <v>35</v>
      </c>
      <c r="C46" t="str">
        <f t="shared" si="0"/>
        <v>c35</v>
      </c>
      <c r="D46">
        <v>68</v>
      </c>
    </row>
    <row r="47" spans="1:4" x14ac:dyDescent="0.2">
      <c r="A47" t="s">
        <v>52</v>
      </c>
      <c r="B47">
        <v>36</v>
      </c>
      <c r="C47" t="str">
        <f t="shared" si="0"/>
        <v>c36</v>
      </c>
      <c r="D47">
        <v>76</v>
      </c>
    </row>
    <row r="48" spans="1:4" x14ac:dyDescent="0.2">
      <c r="A48" t="s">
        <v>52</v>
      </c>
      <c r="B48">
        <v>37</v>
      </c>
      <c r="C48" t="str">
        <f t="shared" si="0"/>
        <v>c37</v>
      </c>
      <c r="D48">
        <v>80</v>
      </c>
    </row>
    <row r="49" spans="1:4" x14ac:dyDescent="0.2">
      <c r="A49" t="s">
        <v>52</v>
      </c>
      <c r="B49">
        <v>38</v>
      </c>
      <c r="C49" t="str">
        <f t="shared" si="0"/>
        <v>c38</v>
      </c>
      <c r="D49">
        <v>84</v>
      </c>
    </row>
    <row r="50" spans="1:4" x14ac:dyDescent="0.2">
      <c r="A50" t="s">
        <v>52</v>
      </c>
      <c r="B50">
        <v>39</v>
      </c>
      <c r="C50" t="str">
        <f t="shared" si="0"/>
        <v>c39</v>
      </c>
      <c r="D50">
        <v>88</v>
      </c>
    </row>
    <row r="51" spans="1:4" x14ac:dyDescent="0.2">
      <c r="A51" t="s">
        <v>52</v>
      </c>
      <c r="B51">
        <v>40</v>
      </c>
      <c r="C51" t="str">
        <f t="shared" si="0"/>
        <v>c40</v>
      </c>
      <c r="D51">
        <v>92</v>
      </c>
    </row>
    <row r="52" spans="1:4" x14ac:dyDescent="0.2">
      <c r="A52" t="s">
        <v>52</v>
      </c>
      <c r="B52">
        <v>41</v>
      </c>
      <c r="C52" t="str">
        <f t="shared" si="0"/>
        <v>c41</v>
      </c>
      <c r="D52">
        <v>96</v>
      </c>
    </row>
    <row r="53" spans="1:4" x14ac:dyDescent="0.2">
      <c r="A53" t="s">
        <v>52</v>
      </c>
      <c r="B53">
        <v>42</v>
      </c>
      <c r="C53" t="str">
        <f t="shared" si="0"/>
        <v>c42</v>
      </c>
      <c r="D53">
        <v>104</v>
      </c>
    </row>
    <row r="54" spans="1:4" x14ac:dyDescent="0.2">
      <c r="A54" t="s">
        <v>52</v>
      </c>
      <c r="B54">
        <v>43</v>
      </c>
      <c r="C54" t="str">
        <f t="shared" si="0"/>
        <v>c43</v>
      </c>
      <c r="D54">
        <v>112</v>
      </c>
    </row>
    <row r="55" spans="1:4" x14ac:dyDescent="0.2">
      <c r="A55" t="s">
        <v>52</v>
      </c>
      <c r="B55">
        <v>44</v>
      </c>
      <c r="C55" t="str">
        <f t="shared" si="0"/>
        <v>c44</v>
      </c>
      <c r="D55">
        <v>120</v>
      </c>
    </row>
    <row r="56" spans="1:4" x14ac:dyDescent="0.2">
      <c r="A56" t="s">
        <v>53</v>
      </c>
      <c r="B56">
        <v>18</v>
      </c>
      <c r="C56" t="str">
        <f t="shared" si="0"/>
        <v>p18</v>
      </c>
      <c r="D56">
        <v>10</v>
      </c>
    </row>
    <row r="57" spans="1:4" x14ac:dyDescent="0.2">
      <c r="A57" t="s">
        <v>53</v>
      </c>
      <c r="B57">
        <v>19</v>
      </c>
      <c r="C57" t="str">
        <f t="shared" si="0"/>
        <v>p19</v>
      </c>
      <c r="D57">
        <v>13</v>
      </c>
    </row>
    <row r="58" spans="1:4" x14ac:dyDescent="0.2">
      <c r="A58" t="s">
        <v>53</v>
      </c>
      <c r="B58">
        <v>20</v>
      </c>
      <c r="C58" t="str">
        <f t="shared" si="0"/>
        <v>p20</v>
      </c>
      <c r="D58">
        <v>14</v>
      </c>
    </row>
    <row r="59" spans="1:4" x14ac:dyDescent="0.2">
      <c r="A59" t="s">
        <v>53</v>
      </c>
      <c r="B59">
        <v>21</v>
      </c>
      <c r="C59" t="str">
        <f t="shared" si="0"/>
        <v>p21</v>
      </c>
      <c r="D59">
        <v>15</v>
      </c>
    </row>
    <row r="60" spans="1:4" x14ac:dyDescent="0.2">
      <c r="A60" t="s">
        <v>53</v>
      </c>
      <c r="B60">
        <v>22</v>
      </c>
      <c r="C60" t="str">
        <f t="shared" si="0"/>
        <v>p22</v>
      </c>
      <c r="D60">
        <v>16</v>
      </c>
    </row>
    <row r="61" spans="1:4" x14ac:dyDescent="0.2">
      <c r="A61" t="s">
        <v>53</v>
      </c>
      <c r="B61">
        <v>23</v>
      </c>
      <c r="C61" t="str">
        <f t="shared" si="0"/>
        <v>p23</v>
      </c>
      <c r="D61">
        <v>18</v>
      </c>
    </row>
    <row r="62" spans="1:4" x14ac:dyDescent="0.2">
      <c r="A62" t="s">
        <v>53</v>
      </c>
      <c r="B62">
        <v>24</v>
      </c>
      <c r="C62" t="str">
        <f t="shared" si="0"/>
        <v>p24</v>
      </c>
      <c r="D62">
        <v>20</v>
      </c>
    </row>
    <row r="63" spans="1:4" x14ac:dyDescent="0.2">
      <c r="A63" t="s">
        <v>53</v>
      </c>
      <c r="B63">
        <v>25</v>
      </c>
      <c r="C63" t="str">
        <f t="shared" si="0"/>
        <v>p25</v>
      </c>
      <c r="D63">
        <v>24</v>
      </c>
    </row>
    <row r="64" spans="1:4" x14ac:dyDescent="0.2">
      <c r="A64" t="s">
        <v>53</v>
      </c>
      <c r="B64">
        <v>26</v>
      </c>
      <c r="C64" t="str">
        <f t="shared" si="0"/>
        <v>p26</v>
      </c>
      <c r="D64">
        <v>28</v>
      </c>
    </row>
    <row r="65" spans="1:4" x14ac:dyDescent="0.2">
      <c r="A65" t="s">
        <v>53</v>
      </c>
      <c r="B65">
        <v>27</v>
      </c>
      <c r="C65" t="str">
        <f t="shared" si="0"/>
        <v>p27</v>
      </c>
      <c r="D65">
        <v>32</v>
      </c>
    </row>
    <row r="66" spans="1:4" x14ac:dyDescent="0.2">
      <c r="A66" t="s">
        <v>53</v>
      </c>
      <c r="B66">
        <v>28</v>
      </c>
      <c r="C66" t="str">
        <f t="shared" si="0"/>
        <v>p28</v>
      </c>
      <c r="D66">
        <v>38</v>
      </c>
    </row>
    <row r="67" spans="1:4" x14ac:dyDescent="0.2">
      <c r="A67" t="s">
        <v>53</v>
      </c>
      <c r="B67">
        <v>29</v>
      </c>
      <c r="C67" t="str">
        <f t="shared" ref="C67:C130" si="1">CONCATENATE(A67,B67)</f>
        <v>p29</v>
      </c>
      <c r="D67">
        <v>40</v>
      </c>
    </row>
    <row r="68" spans="1:4" x14ac:dyDescent="0.2">
      <c r="A68" t="s">
        <v>53</v>
      </c>
      <c r="B68">
        <v>30</v>
      </c>
      <c r="C68" t="str">
        <f t="shared" si="1"/>
        <v>p30</v>
      </c>
      <c r="D68">
        <v>44</v>
      </c>
    </row>
    <row r="69" spans="1:4" x14ac:dyDescent="0.2">
      <c r="A69" t="s">
        <v>53</v>
      </c>
      <c r="B69">
        <v>31</v>
      </c>
      <c r="C69" t="str">
        <f t="shared" si="1"/>
        <v>p31</v>
      </c>
      <c r="D69">
        <v>48</v>
      </c>
    </row>
    <row r="70" spans="1:4" x14ac:dyDescent="0.2">
      <c r="A70" t="s">
        <v>53</v>
      </c>
      <c r="B70">
        <v>32</v>
      </c>
      <c r="C70" t="str">
        <f t="shared" si="1"/>
        <v>p32</v>
      </c>
      <c r="D70">
        <v>52</v>
      </c>
    </row>
    <row r="71" spans="1:4" x14ac:dyDescent="0.2">
      <c r="A71" t="s">
        <v>53</v>
      </c>
      <c r="B71">
        <v>33</v>
      </c>
      <c r="C71" t="str">
        <f t="shared" si="1"/>
        <v>p33</v>
      </c>
      <c r="D71">
        <v>56</v>
      </c>
    </row>
    <row r="72" spans="1:4" x14ac:dyDescent="0.2">
      <c r="A72" t="s">
        <v>53</v>
      </c>
      <c r="B72">
        <v>34</v>
      </c>
      <c r="C72" t="str">
        <f t="shared" si="1"/>
        <v>p34</v>
      </c>
      <c r="D72">
        <v>64</v>
      </c>
    </row>
    <row r="73" spans="1:4" x14ac:dyDescent="0.2">
      <c r="A73" t="s">
        <v>53</v>
      </c>
      <c r="B73">
        <v>35</v>
      </c>
      <c r="C73" t="str">
        <f t="shared" si="1"/>
        <v>p35</v>
      </c>
      <c r="D73">
        <v>68</v>
      </c>
    </row>
    <row r="74" spans="1:4" x14ac:dyDescent="0.2">
      <c r="A74" t="s">
        <v>53</v>
      </c>
      <c r="B74">
        <v>36</v>
      </c>
      <c r="C74" t="str">
        <f t="shared" si="1"/>
        <v>p36</v>
      </c>
      <c r="D74">
        <v>76</v>
      </c>
    </row>
    <row r="75" spans="1:4" x14ac:dyDescent="0.2">
      <c r="A75" t="s">
        <v>53</v>
      </c>
      <c r="B75">
        <v>37</v>
      </c>
      <c r="C75" t="str">
        <f t="shared" si="1"/>
        <v>p37</v>
      </c>
      <c r="D75">
        <v>80</v>
      </c>
    </row>
    <row r="76" spans="1:4" x14ac:dyDescent="0.2">
      <c r="A76" t="s">
        <v>53</v>
      </c>
      <c r="B76">
        <v>38</v>
      </c>
      <c r="C76" t="str">
        <f t="shared" si="1"/>
        <v>p38</v>
      </c>
      <c r="D76">
        <v>84</v>
      </c>
    </row>
    <row r="77" spans="1:4" x14ac:dyDescent="0.2">
      <c r="A77" t="s">
        <v>53</v>
      </c>
      <c r="B77">
        <v>39</v>
      </c>
      <c r="C77" t="str">
        <f t="shared" si="1"/>
        <v>p39</v>
      </c>
      <c r="D77">
        <v>88</v>
      </c>
    </row>
    <row r="78" spans="1:4" x14ac:dyDescent="0.2">
      <c r="A78" t="s">
        <v>53</v>
      </c>
      <c r="B78">
        <v>40</v>
      </c>
      <c r="C78" t="str">
        <f t="shared" si="1"/>
        <v>p40</v>
      </c>
      <c r="D78">
        <v>92</v>
      </c>
    </row>
    <row r="79" spans="1:4" x14ac:dyDescent="0.2">
      <c r="A79" t="s">
        <v>53</v>
      </c>
      <c r="B79">
        <v>41</v>
      </c>
      <c r="C79" t="str">
        <f t="shared" si="1"/>
        <v>p41</v>
      </c>
      <c r="D79">
        <v>96</v>
      </c>
    </row>
    <row r="80" spans="1:4" x14ac:dyDescent="0.2">
      <c r="A80" t="s">
        <v>53</v>
      </c>
      <c r="B80">
        <v>42</v>
      </c>
      <c r="C80" t="str">
        <f t="shared" si="1"/>
        <v>p42</v>
      </c>
      <c r="D80">
        <v>104</v>
      </c>
    </row>
    <row r="81" spans="1:4" x14ac:dyDescent="0.2">
      <c r="A81" t="s">
        <v>53</v>
      </c>
      <c r="B81">
        <v>43</v>
      </c>
      <c r="C81" t="str">
        <f t="shared" si="1"/>
        <v>p43</v>
      </c>
      <c r="D81">
        <v>112</v>
      </c>
    </row>
    <row r="82" spans="1:4" x14ac:dyDescent="0.2">
      <c r="A82" t="s">
        <v>53</v>
      </c>
      <c r="B82">
        <v>44</v>
      </c>
      <c r="C82" t="str">
        <f t="shared" si="1"/>
        <v>p44</v>
      </c>
      <c r="D82">
        <v>120</v>
      </c>
    </row>
    <row r="83" spans="1:4" x14ac:dyDescent="0.2">
      <c r="A83" t="s">
        <v>54</v>
      </c>
      <c r="B83">
        <v>18</v>
      </c>
      <c r="C83" t="str">
        <f t="shared" si="1"/>
        <v>g18</v>
      </c>
      <c r="D83">
        <v>10</v>
      </c>
    </row>
    <row r="84" spans="1:4" x14ac:dyDescent="0.2">
      <c r="A84" t="s">
        <v>54</v>
      </c>
      <c r="B84">
        <v>19</v>
      </c>
      <c r="C84" t="str">
        <f t="shared" si="1"/>
        <v>g19</v>
      </c>
      <c r="D84">
        <v>13</v>
      </c>
    </row>
    <row r="85" spans="1:4" x14ac:dyDescent="0.2">
      <c r="A85" t="s">
        <v>54</v>
      </c>
      <c r="B85">
        <v>20</v>
      </c>
      <c r="C85" t="str">
        <f t="shared" si="1"/>
        <v>g20</v>
      </c>
      <c r="D85">
        <v>14</v>
      </c>
    </row>
    <row r="86" spans="1:4" x14ac:dyDescent="0.2">
      <c r="A86" t="s">
        <v>54</v>
      </c>
      <c r="B86">
        <v>21</v>
      </c>
      <c r="C86" t="str">
        <f t="shared" si="1"/>
        <v>g21</v>
      </c>
      <c r="D86">
        <v>15</v>
      </c>
    </row>
    <row r="87" spans="1:4" x14ac:dyDescent="0.2">
      <c r="A87" t="s">
        <v>54</v>
      </c>
      <c r="B87">
        <v>22</v>
      </c>
      <c r="C87" t="str">
        <f t="shared" si="1"/>
        <v>g22</v>
      </c>
      <c r="D87">
        <v>16</v>
      </c>
    </row>
    <row r="88" spans="1:4" x14ac:dyDescent="0.2">
      <c r="A88" t="s">
        <v>54</v>
      </c>
      <c r="B88">
        <v>23</v>
      </c>
      <c r="C88" t="str">
        <f t="shared" si="1"/>
        <v>g23</v>
      </c>
      <c r="D88">
        <v>18</v>
      </c>
    </row>
    <row r="89" spans="1:4" x14ac:dyDescent="0.2">
      <c r="A89" t="s">
        <v>54</v>
      </c>
      <c r="B89">
        <v>24</v>
      </c>
      <c r="C89" t="str">
        <f t="shared" si="1"/>
        <v>g24</v>
      </c>
      <c r="D89">
        <v>20</v>
      </c>
    </row>
    <row r="90" spans="1:4" x14ac:dyDescent="0.2">
      <c r="A90" t="s">
        <v>54</v>
      </c>
      <c r="B90">
        <v>25</v>
      </c>
      <c r="C90" t="str">
        <f t="shared" si="1"/>
        <v>g25</v>
      </c>
      <c r="D90">
        <v>24</v>
      </c>
    </row>
    <row r="91" spans="1:4" x14ac:dyDescent="0.2">
      <c r="A91" t="s">
        <v>54</v>
      </c>
      <c r="B91">
        <v>26</v>
      </c>
      <c r="C91" t="str">
        <f t="shared" si="1"/>
        <v>g26</v>
      </c>
      <c r="D91">
        <v>28</v>
      </c>
    </row>
    <row r="92" spans="1:4" x14ac:dyDescent="0.2">
      <c r="A92" t="s">
        <v>54</v>
      </c>
      <c r="B92">
        <v>27</v>
      </c>
      <c r="C92" t="str">
        <f t="shared" si="1"/>
        <v>g27</v>
      </c>
      <c r="D92">
        <v>32</v>
      </c>
    </row>
    <row r="93" spans="1:4" x14ac:dyDescent="0.2">
      <c r="A93" t="s">
        <v>54</v>
      </c>
      <c r="B93">
        <v>28</v>
      </c>
      <c r="C93" t="str">
        <f t="shared" si="1"/>
        <v>g28</v>
      </c>
      <c r="D93">
        <v>38</v>
      </c>
    </row>
    <row r="94" spans="1:4" x14ac:dyDescent="0.2">
      <c r="A94" t="s">
        <v>54</v>
      </c>
      <c r="B94">
        <v>29</v>
      </c>
      <c r="C94" t="str">
        <f t="shared" si="1"/>
        <v>g29</v>
      </c>
      <c r="D94">
        <v>40</v>
      </c>
    </row>
    <row r="95" spans="1:4" x14ac:dyDescent="0.2">
      <c r="A95" t="s">
        <v>54</v>
      </c>
      <c r="B95">
        <v>30</v>
      </c>
      <c r="C95" t="str">
        <f t="shared" si="1"/>
        <v>g30</v>
      </c>
      <c r="D95">
        <v>44</v>
      </c>
    </row>
    <row r="96" spans="1:4" x14ac:dyDescent="0.2">
      <c r="A96" t="s">
        <v>54</v>
      </c>
      <c r="B96">
        <v>31</v>
      </c>
      <c r="C96" t="str">
        <f t="shared" si="1"/>
        <v>g31</v>
      </c>
      <c r="D96">
        <v>48</v>
      </c>
    </row>
    <row r="97" spans="1:4" x14ac:dyDescent="0.2">
      <c r="A97" t="s">
        <v>54</v>
      </c>
      <c r="B97">
        <v>32</v>
      </c>
      <c r="C97" t="str">
        <f t="shared" si="1"/>
        <v>g32</v>
      </c>
      <c r="D97">
        <v>52</v>
      </c>
    </row>
    <row r="98" spans="1:4" x14ac:dyDescent="0.2">
      <c r="A98" t="s">
        <v>54</v>
      </c>
      <c r="B98">
        <v>33</v>
      </c>
      <c r="C98" t="str">
        <f t="shared" si="1"/>
        <v>g33</v>
      </c>
      <c r="D98">
        <v>56</v>
      </c>
    </row>
    <row r="99" spans="1:4" x14ac:dyDescent="0.2">
      <c r="A99" t="s">
        <v>54</v>
      </c>
      <c r="B99">
        <v>34</v>
      </c>
      <c r="C99" t="str">
        <f t="shared" si="1"/>
        <v>g34</v>
      </c>
      <c r="D99">
        <v>64</v>
      </c>
    </row>
    <row r="100" spans="1:4" x14ac:dyDescent="0.2">
      <c r="A100" t="s">
        <v>54</v>
      </c>
      <c r="B100">
        <v>35</v>
      </c>
      <c r="C100" t="str">
        <f t="shared" si="1"/>
        <v>g35</v>
      </c>
      <c r="D100">
        <v>68</v>
      </c>
    </row>
    <row r="101" spans="1:4" x14ac:dyDescent="0.2">
      <c r="A101" t="s">
        <v>54</v>
      </c>
      <c r="B101">
        <v>36</v>
      </c>
      <c r="C101" t="str">
        <f t="shared" si="1"/>
        <v>g36</v>
      </c>
      <c r="D101">
        <v>76</v>
      </c>
    </row>
    <row r="102" spans="1:4" x14ac:dyDescent="0.2">
      <c r="A102" t="s">
        <v>54</v>
      </c>
      <c r="B102">
        <v>37</v>
      </c>
      <c r="C102" t="str">
        <f t="shared" si="1"/>
        <v>g37</v>
      </c>
      <c r="D102">
        <v>80</v>
      </c>
    </row>
    <row r="103" spans="1:4" x14ac:dyDescent="0.2">
      <c r="A103" t="s">
        <v>54</v>
      </c>
      <c r="B103">
        <v>38</v>
      </c>
      <c r="C103" t="str">
        <f t="shared" si="1"/>
        <v>g38</v>
      </c>
      <c r="D103">
        <v>84</v>
      </c>
    </row>
    <row r="104" spans="1:4" x14ac:dyDescent="0.2">
      <c r="A104" t="s">
        <v>54</v>
      </c>
      <c r="B104">
        <v>39</v>
      </c>
      <c r="C104" t="str">
        <f t="shared" si="1"/>
        <v>g39</v>
      </c>
      <c r="D104">
        <v>88</v>
      </c>
    </row>
    <row r="105" spans="1:4" x14ac:dyDescent="0.2">
      <c r="A105" t="s">
        <v>54</v>
      </c>
      <c r="B105">
        <v>40</v>
      </c>
      <c r="C105" t="str">
        <f t="shared" si="1"/>
        <v>g40</v>
      </c>
      <c r="D105">
        <v>92</v>
      </c>
    </row>
    <row r="106" spans="1:4" x14ac:dyDescent="0.2">
      <c r="A106" t="s">
        <v>54</v>
      </c>
      <c r="B106">
        <v>41</v>
      </c>
      <c r="C106" t="str">
        <f t="shared" si="1"/>
        <v>g41</v>
      </c>
      <c r="D106">
        <v>96</v>
      </c>
    </row>
    <row r="107" spans="1:4" x14ac:dyDescent="0.2">
      <c r="A107" t="s">
        <v>54</v>
      </c>
      <c r="B107">
        <v>42</v>
      </c>
      <c r="C107" t="str">
        <f t="shared" si="1"/>
        <v>g42</v>
      </c>
      <c r="D107">
        <v>104</v>
      </c>
    </row>
    <row r="108" spans="1:4" x14ac:dyDescent="0.2">
      <c r="A108" t="s">
        <v>54</v>
      </c>
      <c r="B108">
        <v>43</v>
      </c>
      <c r="C108" t="str">
        <f t="shared" si="1"/>
        <v>g43</v>
      </c>
      <c r="D108">
        <v>112</v>
      </c>
    </row>
    <row r="109" spans="1:4" x14ac:dyDescent="0.2">
      <c r="A109" t="s">
        <v>54</v>
      </c>
      <c r="B109">
        <v>44</v>
      </c>
      <c r="C109" t="str">
        <f t="shared" si="1"/>
        <v>g44</v>
      </c>
      <c r="D109">
        <v>120</v>
      </c>
    </row>
    <row r="110" spans="1:4" x14ac:dyDescent="0.2">
      <c r="A110" t="s">
        <v>55</v>
      </c>
      <c r="B110">
        <v>18</v>
      </c>
      <c r="C110" t="str">
        <f t="shared" si="1"/>
        <v>m18</v>
      </c>
      <c r="D110">
        <v>10</v>
      </c>
    </row>
    <row r="111" spans="1:4" x14ac:dyDescent="0.2">
      <c r="A111" t="s">
        <v>55</v>
      </c>
      <c r="B111">
        <v>19</v>
      </c>
      <c r="C111" t="str">
        <f t="shared" si="1"/>
        <v>m19</v>
      </c>
      <c r="D111">
        <v>13</v>
      </c>
    </row>
    <row r="112" spans="1:4" x14ac:dyDescent="0.2">
      <c r="A112" t="s">
        <v>55</v>
      </c>
      <c r="B112">
        <v>20</v>
      </c>
      <c r="C112" t="str">
        <f t="shared" si="1"/>
        <v>m20</v>
      </c>
      <c r="D112">
        <v>14</v>
      </c>
    </row>
    <row r="113" spans="1:4" x14ac:dyDescent="0.2">
      <c r="A113" t="s">
        <v>55</v>
      </c>
      <c r="B113">
        <v>21</v>
      </c>
      <c r="C113" t="str">
        <f t="shared" si="1"/>
        <v>m21</v>
      </c>
      <c r="D113">
        <v>15</v>
      </c>
    </row>
    <row r="114" spans="1:4" x14ac:dyDescent="0.2">
      <c r="A114" t="s">
        <v>55</v>
      </c>
      <c r="B114">
        <v>22</v>
      </c>
      <c r="C114" t="str">
        <f t="shared" si="1"/>
        <v>m22</v>
      </c>
      <c r="D114">
        <v>16</v>
      </c>
    </row>
    <row r="115" spans="1:4" x14ac:dyDescent="0.2">
      <c r="A115" t="s">
        <v>55</v>
      </c>
      <c r="B115">
        <v>23</v>
      </c>
      <c r="C115" t="str">
        <f t="shared" si="1"/>
        <v>m23</v>
      </c>
      <c r="D115">
        <v>18</v>
      </c>
    </row>
    <row r="116" spans="1:4" x14ac:dyDescent="0.2">
      <c r="A116" t="s">
        <v>55</v>
      </c>
      <c r="B116">
        <v>24</v>
      </c>
      <c r="C116" t="str">
        <f t="shared" si="1"/>
        <v>m24</v>
      </c>
      <c r="D116">
        <v>20</v>
      </c>
    </row>
    <row r="117" spans="1:4" x14ac:dyDescent="0.2">
      <c r="A117" t="s">
        <v>55</v>
      </c>
      <c r="B117">
        <v>25</v>
      </c>
      <c r="C117" t="str">
        <f t="shared" si="1"/>
        <v>m25</v>
      </c>
      <c r="D117">
        <v>24</v>
      </c>
    </row>
    <row r="118" spans="1:4" x14ac:dyDescent="0.2">
      <c r="A118" t="s">
        <v>55</v>
      </c>
      <c r="B118">
        <v>26</v>
      </c>
      <c r="C118" t="str">
        <f t="shared" si="1"/>
        <v>m26</v>
      </c>
      <c r="D118">
        <v>28</v>
      </c>
    </row>
    <row r="119" spans="1:4" x14ac:dyDescent="0.2">
      <c r="A119" t="s">
        <v>55</v>
      </c>
      <c r="B119">
        <v>27</v>
      </c>
      <c r="C119" t="str">
        <f t="shared" si="1"/>
        <v>m27</v>
      </c>
      <c r="D119">
        <v>32</v>
      </c>
    </row>
    <row r="120" spans="1:4" x14ac:dyDescent="0.2">
      <c r="A120" t="s">
        <v>55</v>
      </c>
      <c r="B120">
        <v>28</v>
      </c>
      <c r="C120" t="str">
        <f t="shared" si="1"/>
        <v>m28</v>
      </c>
      <c r="D120">
        <v>38</v>
      </c>
    </row>
    <row r="121" spans="1:4" x14ac:dyDescent="0.2">
      <c r="A121" t="s">
        <v>55</v>
      </c>
      <c r="B121">
        <v>29</v>
      </c>
      <c r="C121" t="str">
        <f t="shared" si="1"/>
        <v>m29</v>
      </c>
      <c r="D121">
        <v>40</v>
      </c>
    </row>
    <row r="122" spans="1:4" x14ac:dyDescent="0.2">
      <c r="A122" t="s">
        <v>55</v>
      </c>
      <c r="B122">
        <v>30</v>
      </c>
      <c r="C122" t="str">
        <f t="shared" si="1"/>
        <v>m30</v>
      </c>
      <c r="D122">
        <v>44</v>
      </c>
    </row>
    <row r="123" spans="1:4" x14ac:dyDescent="0.2">
      <c r="A123" t="s">
        <v>55</v>
      </c>
      <c r="B123">
        <v>31</v>
      </c>
      <c r="C123" t="str">
        <f t="shared" si="1"/>
        <v>m31</v>
      </c>
      <c r="D123">
        <v>48</v>
      </c>
    </row>
    <row r="124" spans="1:4" x14ac:dyDescent="0.2">
      <c r="A124" t="s">
        <v>55</v>
      </c>
      <c r="B124">
        <v>32</v>
      </c>
      <c r="C124" t="str">
        <f t="shared" si="1"/>
        <v>m32</v>
      </c>
      <c r="D124">
        <v>52</v>
      </c>
    </row>
    <row r="125" spans="1:4" x14ac:dyDescent="0.2">
      <c r="A125" t="s">
        <v>55</v>
      </c>
      <c r="B125">
        <v>33</v>
      </c>
      <c r="C125" t="str">
        <f t="shared" si="1"/>
        <v>m33</v>
      </c>
      <c r="D125">
        <v>56</v>
      </c>
    </row>
    <row r="126" spans="1:4" x14ac:dyDescent="0.2">
      <c r="A126" t="s">
        <v>55</v>
      </c>
      <c r="B126">
        <v>34</v>
      </c>
      <c r="C126" t="str">
        <f t="shared" si="1"/>
        <v>m34</v>
      </c>
      <c r="D126">
        <v>64</v>
      </c>
    </row>
    <row r="127" spans="1:4" x14ac:dyDescent="0.2">
      <c r="A127" t="s">
        <v>55</v>
      </c>
      <c r="B127">
        <v>35</v>
      </c>
      <c r="C127" t="str">
        <f t="shared" si="1"/>
        <v>m35</v>
      </c>
      <c r="D127">
        <v>68</v>
      </c>
    </row>
    <row r="128" spans="1:4" x14ac:dyDescent="0.2">
      <c r="A128" t="s">
        <v>55</v>
      </c>
      <c r="B128">
        <v>36</v>
      </c>
      <c r="C128" t="str">
        <f t="shared" si="1"/>
        <v>m36</v>
      </c>
      <c r="D128">
        <v>76</v>
      </c>
    </row>
    <row r="129" spans="1:4" x14ac:dyDescent="0.2">
      <c r="A129" t="s">
        <v>55</v>
      </c>
      <c r="B129">
        <v>37</v>
      </c>
      <c r="C129" t="str">
        <f t="shared" si="1"/>
        <v>m37</v>
      </c>
      <c r="D129">
        <v>80</v>
      </c>
    </row>
    <row r="130" spans="1:4" x14ac:dyDescent="0.2">
      <c r="A130" t="s">
        <v>55</v>
      </c>
      <c r="B130">
        <v>38</v>
      </c>
      <c r="C130" t="str">
        <f t="shared" si="1"/>
        <v>m38</v>
      </c>
      <c r="D130">
        <v>84</v>
      </c>
    </row>
    <row r="131" spans="1:4" x14ac:dyDescent="0.2">
      <c r="A131" t="s">
        <v>55</v>
      </c>
      <c r="B131">
        <v>39</v>
      </c>
      <c r="C131" t="str">
        <f t="shared" ref="C131:C194" si="2">CONCATENATE(A131,B131)</f>
        <v>m39</v>
      </c>
      <c r="D131">
        <v>88</v>
      </c>
    </row>
    <row r="132" spans="1:4" x14ac:dyDescent="0.2">
      <c r="A132" t="s">
        <v>55</v>
      </c>
      <c r="B132">
        <v>40</v>
      </c>
      <c r="C132" t="str">
        <f t="shared" si="2"/>
        <v>m40</v>
      </c>
      <c r="D132">
        <v>92</v>
      </c>
    </row>
    <row r="133" spans="1:4" x14ac:dyDescent="0.2">
      <c r="A133" t="s">
        <v>55</v>
      </c>
      <c r="B133">
        <v>41</v>
      </c>
      <c r="C133" t="str">
        <f t="shared" si="2"/>
        <v>m41</v>
      </c>
      <c r="D133">
        <v>96</v>
      </c>
    </row>
    <row r="134" spans="1:4" x14ac:dyDescent="0.2">
      <c r="A134" t="s">
        <v>55</v>
      </c>
      <c r="B134">
        <v>42</v>
      </c>
      <c r="C134" t="str">
        <f t="shared" si="2"/>
        <v>m42</v>
      </c>
      <c r="D134">
        <v>104</v>
      </c>
    </row>
    <row r="135" spans="1:4" x14ac:dyDescent="0.2">
      <c r="A135" t="s">
        <v>55</v>
      </c>
      <c r="B135">
        <v>43</v>
      </c>
      <c r="C135" t="str">
        <f t="shared" si="2"/>
        <v>m43</v>
      </c>
      <c r="D135">
        <v>112</v>
      </c>
    </row>
    <row r="136" spans="1:4" x14ac:dyDescent="0.2">
      <c r="A136" t="s">
        <v>55</v>
      </c>
      <c r="B136">
        <v>44</v>
      </c>
      <c r="C136" t="str">
        <f t="shared" si="2"/>
        <v>m44</v>
      </c>
      <c r="D136">
        <v>120</v>
      </c>
    </row>
    <row r="137" spans="1:4" x14ac:dyDescent="0.2">
      <c r="A137" t="s">
        <v>56</v>
      </c>
      <c r="B137">
        <v>18</v>
      </c>
      <c r="C137" t="str">
        <f t="shared" si="2"/>
        <v>sc18</v>
      </c>
      <c r="D137">
        <v>10</v>
      </c>
    </row>
    <row r="138" spans="1:4" x14ac:dyDescent="0.2">
      <c r="A138" t="s">
        <v>56</v>
      </c>
      <c r="B138">
        <v>19</v>
      </c>
      <c r="C138" t="str">
        <f t="shared" si="2"/>
        <v>sc19</v>
      </c>
      <c r="D138">
        <v>13</v>
      </c>
    </row>
    <row r="139" spans="1:4" x14ac:dyDescent="0.2">
      <c r="A139" t="s">
        <v>56</v>
      </c>
      <c r="B139">
        <v>20</v>
      </c>
      <c r="C139" t="str">
        <f t="shared" si="2"/>
        <v>sc20</v>
      </c>
      <c r="D139">
        <v>14</v>
      </c>
    </row>
    <row r="140" spans="1:4" x14ac:dyDescent="0.2">
      <c r="A140" t="s">
        <v>56</v>
      </c>
      <c r="B140">
        <v>21</v>
      </c>
      <c r="C140" t="str">
        <f t="shared" si="2"/>
        <v>sc21</v>
      </c>
      <c r="D140">
        <v>15</v>
      </c>
    </row>
    <row r="141" spans="1:4" x14ac:dyDescent="0.2">
      <c r="A141" t="s">
        <v>56</v>
      </c>
      <c r="B141">
        <v>22</v>
      </c>
      <c r="C141" t="str">
        <f t="shared" si="2"/>
        <v>sc22</v>
      </c>
      <c r="D141">
        <v>16</v>
      </c>
    </row>
    <row r="142" spans="1:4" x14ac:dyDescent="0.2">
      <c r="A142" t="s">
        <v>56</v>
      </c>
      <c r="B142">
        <v>23</v>
      </c>
      <c r="C142" t="str">
        <f t="shared" si="2"/>
        <v>sc23</v>
      </c>
      <c r="D142">
        <v>18</v>
      </c>
    </row>
    <row r="143" spans="1:4" x14ac:dyDescent="0.2">
      <c r="A143" t="s">
        <v>56</v>
      </c>
      <c r="B143">
        <v>24</v>
      </c>
      <c r="C143" t="str">
        <f t="shared" si="2"/>
        <v>sc24</v>
      </c>
      <c r="D143">
        <v>20</v>
      </c>
    </row>
    <row r="144" spans="1:4" x14ac:dyDescent="0.2">
      <c r="A144" t="s">
        <v>56</v>
      </c>
      <c r="B144">
        <v>25</v>
      </c>
      <c r="C144" t="str">
        <f t="shared" si="2"/>
        <v>sc25</v>
      </c>
      <c r="D144">
        <v>24</v>
      </c>
    </row>
    <row r="145" spans="1:4" x14ac:dyDescent="0.2">
      <c r="A145" t="s">
        <v>56</v>
      </c>
      <c r="B145">
        <v>26</v>
      </c>
      <c r="C145" t="str">
        <f t="shared" si="2"/>
        <v>sc26</v>
      </c>
      <c r="D145">
        <v>28</v>
      </c>
    </row>
    <row r="146" spans="1:4" x14ac:dyDescent="0.2">
      <c r="A146" t="s">
        <v>56</v>
      </c>
      <c r="B146">
        <v>27</v>
      </c>
      <c r="C146" t="str">
        <f t="shared" si="2"/>
        <v>sc27</v>
      </c>
      <c r="D146">
        <v>32</v>
      </c>
    </row>
    <row r="147" spans="1:4" x14ac:dyDescent="0.2">
      <c r="A147" t="s">
        <v>56</v>
      </c>
      <c r="B147">
        <v>28</v>
      </c>
      <c r="C147" t="str">
        <f t="shared" si="2"/>
        <v>sc28</v>
      </c>
      <c r="D147">
        <v>38</v>
      </c>
    </row>
    <row r="148" spans="1:4" x14ac:dyDescent="0.2">
      <c r="A148" t="s">
        <v>56</v>
      </c>
      <c r="B148">
        <v>29</v>
      </c>
      <c r="C148" t="str">
        <f t="shared" si="2"/>
        <v>sc29</v>
      </c>
      <c r="D148">
        <v>40</v>
      </c>
    </row>
    <row r="149" spans="1:4" x14ac:dyDescent="0.2">
      <c r="A149" t="s">
        <v>56</v>
      </c>
      <c r="B149">
        <v>30</v>
      </c>
      <c r="C149" t="str">
        <f t="shared" si="2"/>
        <v>sc30</v>
      </c>
      <c r="D149">
        <v>44</v>
      </c>
    </row>
    <row r="150" spans="1:4" x14ac:dyDescent="0.2">
      <c r="A150" t="s">
        <v>56</v>
      </c>
      <c r="B150">
        <v>31</v>
      </c>
      <c r="C150" t="str">
        <f t="shared" si="2"/>
        <v>sc31</v>
      </c>
      <c r="D150">
        <v>48</v>
      </c>
    </row>
    <row r="151" spans="1:4" x14ac:dyDescent="0.2">
      <c r="A151" t="s">
        <v>56</v>
      </c>
      <c r="B151">
        <v>32</v>
      </c>
      <c r="C151" t="str">
        <f t="shared" si="2"/>
        <v>sc32</v>
      </c>
      <c r="D151">
        <v>52</v>
      </c>
    </row>
    <row r="152" spans="1:4" x14ac:dyDescent="0.2">
      <c r="A152" t="s">
        <v>56</v>
      </c>
      <c r="B152">
        <v>33</v>
      </c>
      <c r="C152" t="str">
        <f t="shared" si="2"/>
        <v>sc33</v>
      </c>
      <c r="D152">
        <v>56</v>
      </c>
    </row>
    <row r="153" spans="1:4" x14ac:dyDescent="0.2">
      <c r="A153" t="s">
        <v>56</v>
      </c>
      <c r="B153">
        <v>34</v>
      </c>
      <c r="C153" t="str">
        <f t="shared" si="2"/>
        <v>sc34</v>
      </c>
      <c r="D153">
        <v>64</v>
      </c>
    </row>
    <row r="154" spans="1:4" x14ac:dyDescent="0.2">
      <c r="A154" t="s">
        <v>56</v>
      </c>
      <c r="B154">
        <v>35</v>
      </c>
      <c r="C154" t="str">
        <f t="shared" si="2"/>
        <v>sc35</v>
      </c>
      <c r="D154">
        <v>68</v>
      </c>
    </row>
    <row r="155" spans="1:4" x14ac:dyDescent="0.2">
      <c r="A155" t="s">
        <v>56</v>
      </c>
      <c r="B155">
        <v>36</v>
      </c>
      <c r="C155" t="str">
        <f t="shared" si="2"/>
        <v>sc36</v>
      </c>
      <c r="D155">
        <v>76</v>
      </c>
    </row>
    <row r="156" spans="1:4" x14ac:dyDescent="0.2">
      <c r="A156" t="s">
        <v>56</v>
      </c>
      <c r="B156">
        <v>37</v>
      </c>
      <c r="C156" t="str">
        <f t="shared" si="2"/>
        <v>sc37</v>
      </c>
      <c r="D156">
        <v>80</v>
      </c>
    </row>
    <row r="157" spans="1:4" x14ac:dyDescent="0.2">
      <c r="A157" t="s">
        <v>56</v>
      </c>
      <c r="B157">
        <v>38</v>
      </c>
      <c r="C157" t="str">
        <f t="shared" si="2"/>
        <v>sc38</v>
      </c>
      <c r="D157">
        <v>84</v>
      </c>
    </row>
    <row r="158" spans="1:4" x14ac:dyDescent="0.2">
      <c r="A158" t="s">
        <v>56</v>
      </c>
      <c r="B158">
        <v>39</v>
      </c>
      <c r="C158" t="str">
        <f t="shared" si="2"/>
        <v>sc39</v>
      </c>
      <c r="D158">
        <v>88</v>
      </c>
    </row>
    <row r="159" spans="1:4" x14ac:dyDescent="0.2">
      <c r="A159" t="s">
        <v>56</v>
      </c>
      <c r="B159">
        <v>40</v>
      </c>
      <c r="C159" t="str">
        <f t="shared" si="2"/>
        <v>sc40</v>
      </c>
      <c r="D159">
        <v>92</v>
      </c>
    </row>
    <row r="160" spans="1:4" x14ac:dyDescent="0.2">
      <c r="A160" t="s">
        <v>56</v>
      </c>
      <c r="B160">
        <v>41</v>
      </c>
      <c r="C160" t="str">
        <f t="shared" si="2"/>
        <v>sc41</v>
      </c>
      <c r="D160">
        <v>96</v>
      </c>
    </row>
    <row r="161" spans="1:4" x14ac:dyDescent="0.2">
      <c r="A161" t="s">
        <v>56</v>
      </c>
      <c r="B161">
        <v>42</v>
      </c>
      <c r="C161" t="str">
        <f t="shared" si="2"/>
        <v>sc42</v>
      </c>
      <c r="D161">
        <v>104</v>
      </c>
    </row>
    <row r="162" spans="1:4" x14ac:dyDescent="0.2">
      <c r="A162" t="s">
        <v>56</v>
      </c>
      <c r="B162">
        <v>43</v>
      </c>
      <c r="C162" t="str">
        <f t="shared" si="2"/>
        <v>sc43</v>
      </c>
      <c r="D162">
        <v>112</v>
      </c>
    </row>
    <row r="163" spans="1:4" x14ac:dyDescent="0.2">
      <c r="A163" t="s">
        <v>56</v>
      </c>
      <c r="B163">
        <v>44</v>
      </c>
      <c r="C163" t="str">
        <f t="shared" si="2"/>
        <v>sc44</v>
      </c>
      <c r="D163">
        <v>120</v>
      </c>
    </row>
    <row r="164" spans="1:4" x14ac:dyDescent="0.2">
      <c r="A164" t="s">
        <v>68</v>
      </c>
      <c r="B164">
        <v>18</v>
      </c>
      <c r="C164" t="str">
        <f t="shared" si="2"/>
        <v>db18</v>
      </c>
      <c r="D164">
        <v>8</v>
      </c>
    </row>
    <row r="165" spans="1:4" x14ac:dyDescent="0.2">
      <c r="A165" t="s">
        <v>68</v>
      </c>
      <c r="B165">
        <v>19</v>
      </c>
      <c r="C165" t="str">
        <f t="shared" si="2"/>
        <v>db19</v>
      </c>
      <c r="D165">
        <v>10</v>
      </c>
    </row>
    <row r="166" spans="1:4" x14ac:dyDescent="0.2">
      <c r="A166" t="s">
        <v>68</v>
      </c>
      <c r="B166">
        <v>20</v>
      </c>
      <c r="C166" t="str">
        <f t="shared" si="2"/>
        <v>db20</v>
      </c>
      <c r="D166">
        <v>11</v>
      </c>
    </row>
    <row r="167" spans="1:4" x14ac:dyDescent="0.2">
      <c r="A167" t="s">
        <v>68</v>
      </c>
      <c r="B167">
        <v>21</v>
      </c>
      <c r="C167" t="str">
        <f t="shared" si="2"/>
        <v>db21</v>
      </c>
      <c r="D167">
        <v>12</v>
      </c>
    </row>
    <row r="168" spans="1:4" x14ac:dyDescent="0.2">
      <c r="A168" t="s">
        <v>68</v>
      </c>
      <c r="B168">
        <v>22</v>
      </c>
      <c r="C168" t="str">
        <f t="shared" si="2"/>
        <v>db22</v>
      </c>
      <c r="D168">
        <v>14</v>
      </c>
    </row>
    <row r="169" spans="1:4" x14ac:dyDescent="0.2">
      <c r="A169" t="s">
        <v>68</v>
      </c>
      <c r="B169">
        <v>23</v>
      </c>
      <c r="C169" t="str">
        <f t="shared" si="2"/>
        <v>db23</v>
      </c>
      <c r="D169">
        <v>16</v>
      </c>
    </row>
    <row r="170" spans="1:4" x14ac:dyDescent="0.2">
      <c r="A170" t="s">
        <v>68</v>
      </c>
      <c r="B170">
        <v>24</v>
      </c>
      <c r="C170" t="str">
        <f t="shared" si="2"/>
        <v>db24</v>
      </c>
      <c r="D170">
        <v>18</v>
      </c>
    </row>
    <row r="171" spans="1:4" x14ac:dyDescent="0.2">
      <c r="A171" t="s">
        <v>68</v>
      </c>
      <c r="B171">
        <v>25</v>
      </c>
      <c r="C171" t="str">
        <f t="shared" si="2"/>
        <v>db25</v>
      </c>
      <c r="D171">
        <v>20</v>
      </c>
    </row>
    <row r="172" spans="1:4" x14ac:dyDescent="0.2">
      <c r="A172" t="s">
        <v>68</v>
      </c>
      <c r="B172">
        <v>26</v>
      </c>
      <c r="C172" t="str">
        <f t="shared" si="2"/>
        <v>db26</v>
      </c>
      <c r="D172">
        <v>24</v>
      </c>
    </row>
    <row r="173" spans="1:4" x14ac:dyDescent="0.2">
      <c r="A173" t="s">
        <v>68</v>
      </c>
      <c r="B173">
        <v>27</v>
      </c>
      <c r="C173" t="str">
        <f t="shared" si="2"/>
        <v>db27</v>
      </c>
      <c r="D173">
        <v>28</v>
      </c>
    </row>
    <row r="174" spans="1:4" x14ac:dyDescent="0.2">
      <c r="A174" t="s">
        <v>68</v>
      </c>
      <c r="B174">
        <v>28</v>
      </c>
      <c r="C174" t="str">
        <f t="shared" si="2"/>
        <v>db28</v>
      </c>
      <c r="D174">
        <v>32</v>
      </c>
    </row>
    <row r="175" spans="1:4" x14ac:dyDescent="0.2">
      <c r="A175" t="s">
        <v>68</v>
      </c>
      <c r="B175">
        <v>29</v>
      </c>
      <c r="C175" t="str">
        <f t="shared" si="2"/>
        <v>db29</v>
      </c>
      <c r="D175">
        <v>40</v>
      </c>
    </row>
    <row r="176" spans="1:4" x14ac:dyDescent="0.2">
      <c r="A176" t="s">
        <v>68</v>
      </c>
      <c r="B176">
        <v>30</v>
      </c>
      <c r="C176" t="str">
        <f t="shared" si="2"/>
        <v>db30</v>
      </c>
      <c r="D176">
        <v>48</v>
      </c>
    </row>
    <row r="177" spans="1:4" x14ac:dyDescent="0.2">
      <c r="A177" t="s">
        <v>68</v>
      </c>
      <c r="B177">
        <v>31</v>
      </c>
      <c r="C177" t="str">
        <f t="shared" si="2"/>
        <v>db31</v>
      </c>
      <c r="D177">
        <v>56</v>
      </c>
    </row>
    <row r="178" spans="1:4" x14ac:dyDescent="0.2">
      <c r="A178" t="s">
        <v>68</v>
      </c>
      <c r="B178">
        <v>32</v>
      </c>
      <c r="C178" t="str">
        <f t="shared" si="2"/>
        <v>db32</v>
      </c>
      <c r="D178">
        <v>60</v>
      </c>
    </row>
    <row r="179" spans="1:4" x14ac:dyDescent="0.2">
      <c r="A179" t="s">
        <v>68</v>
      </c>
      <c r="B179">
        <v>33</v>
      </c>
      <c r="C179" t="str">
        <f t="shared" si="2"/>
        <v>db33</v>
      </c>
      <c r="D179">
        <v>64</v>
      </c>
    </row>
    <row r="180" spans="1:4" x14ac:dyDescent="0.2">
      <c r="A180" t="s">
        <v>68</v>
      </c>
      <c r="B180">
        <v>34</v>
      </c>
      <c r="C180" t="str">
        <f t="shared" si="2"/>
        <v>db34</v>
      </c>
      <c r="D180">
        <v>68</v>
      </c>
    </row>
    <row r="181" spans="1:4" x14ac:dyDescent="0.2">
      <c r="A181" t="s">
        <v>68</v>
      </c>
      <c r="B181">
        <v>35</v>
      </c>
      <c r="C181" t="str">
        <f t="shared" si="2"/>
        <v>db35</v>
      </c>
      <c r="D181">
        <v>72</v>
      </c>
    </row>
    <row r="182" spans="1:4" x14ac:dyDescent="0.2">
      <c r="A182" t="s">
        <v>68</v>
      </c>
      <c r="B182">
        <v>36</v>
      </c>
      <c r="C182" t="str">
        <f t="shared" si="2"/>
        <v>db36</v>
      </c>
      <c r="D182">
        <v>76</v>
      </c>
    </row>
    <row r="183" spans="1:4" x14ac:dyDescent="0.2">
      <c r="A183" t="s">
        <v>68</v>
      </c>
      <c r="B183">
        <v>37</v>
      </c>
      <c r="C183" t="str">
        <f t="shared" si="2"/>
        <v>db37</v>
      </c>
      <c r="D183">
        <v>80</v>
      </c>
    </row>
    <row r="184" spans="1:4" x14ac:dyDescent="0.2">
      <c r="A184" t="s">
        <v>68</v>
      </c>
      <c r="B184">
        <v>38</v>
      </c>
      <c r="C184" t="str">
        <f t="shared" si="2"/>
        <v>db38</v>
      </c>
      <c r="D184">
        <v>88</v>
      </c>
    </row>
    <row r="185" spans="1:4" x14ac:dyDescent="0.2">
      <c r="A185" t="s">
        <v>68</v>
      </c>
      <c r="B185">
        <v>39</v>
      </c>
      <c r="C185" t="str">
        <f t="shared" si="2"/>
        <v>db39</v>
      </c>
      <c r="D185">
        <v>96</v>
      </c>
    </row>
    <row r="186" spans="1:4" x14ac:dyDescent="0.2">
      <c r="A186" t="s">
        <v>68</v>
      </c>
      <c r="B186">
        <v>40</v>
      </c>
      <c r="C186" t="str">
        <f t="shared" si="2"/>
        <v>db40</v>
      </c>
      <c r="D186">
        <v>104</v>
      </c>
    </row>
    <row r="187" spans="1:4" x14ac:dyDescent="0.2">
      <c r="A187" t="s">
        <v>68</v>
      </c>
      <c r="B187">
        <v>41</v>
      </c>
      <c r="C187" t="str">
        <f t="shared" si="2"/>
        <v>db41</v>
      </c>
      <c r="D187">
        <v>112</v>
      </c>
    </row>
    <row r="188" spans="1:4" x14ac:dyDescent="0.2">
      <c r="A188" t="s">
        <v>68</v>
      </c>
      <c r="B188">
        <v>42</v>
      </c>
      <c r="C188" t="str">
        <f t="shared" si="2"/>
        <v>db42</v>
      </c>
      <c r="D188">
        <v>124</v>
      </c>
    </row>
    <row r="189" spans="1:4" x14ac:dyDescent="0.2">
      <c r="A189" t="s">
        <v>68</v>
      </c>
      <c r="B189">
        <v>43</v>
      </c>
      <c r="C189" t="str">
        <f t="shared" si="2"/>
        <v>db43</v>
      </c>
      <c r="D189">
        <v>136</v>
      </c>
    </row>
    <row r="190" spans="1:4" x14ac:dyDescent="0.2">
      <c r="A190" t="s">
        <v>68</v>
      </c>
      <c r="B190">
        <v>44</v>
      </c>
      <c r="C190" t="str">
        <f t="shared" si="2"/>
        <v>db44</v>
      </c>
      <c r="D190">
        <v>148</v>
      </c>
    </row>
    <row r="191" spans="1:4" x14ac:dyDescent="0.2">
      <c r="A191" t="s">
        <v>58</v>
      </c>
      <c r="B191">
        <v>18</v>
      </c>
      <c r="C191" t="str">
        <f t="shared" si="2"/>
        <v>f18</v>
      </c>
      <c r="D191">
        <v>8</v>
      </c>
    </row>
    <row r="192" spans="1:4" x14ac:dyDescent="0.2">
      <c r="A192" t="s">
        <v>58</v>
      </c>
      <c r="B192">
        <v>19</v>
      </c>
      <c r="C192" t="str">
        <f t="shared" si="2"/>
        <v>f19</v>
      </c>
      <c r="D192">
        <v>10</v>
      </c>
    </row>
    <row r="193" spans="1:4" x14ac:dyDescent="0.2">
      <c r="A193" t="s">
        <v>58</v>
      </c>
      <c r="B193">
        <v>20</v>
      </c>
      <c r="C193" t="str">
        <f t="shared" si="2"/>
        <v>f20</v>
      </c>
      <c r="D193">
        <v>11</v>
      </c>
    </row>
    <row r="194" spans="1:4" x14ac:dyDescent="0.2">
      <c r="A194" t="s">
        <v>58</v>
      </c>
      <c r="B194">
        <v>21</v>
      </c>
      <c r="C194" t="str">
        <f t="shared" si="2"/>
        <v>f21</v>
      </c>
      <c r="D194">
        <v>12</v>
      </c>
    </row>
    <row r="195" spans="1:4" x14ac:dyDescent="0.2">
      <c r="A195" t="s">
        <v>58</v>
      </c>
      <c r="B195">
        <v>22</v>
      </c>
      <c r="C195" t="str">
        <f t="shared" ref="C195:C258" si="3">CONCATENATE(A195,B195)</f>
        <v>f22</v>
      </c>
      <c r="D195">
        <v>14</v>
      </c>
    </row>
    <row r="196" spans="1:4" x14ac:dyDescent="0.2">
      <c r="A196" t="s">
        <v>58</v>
      </c>
      <c r="B196">
        <v>23</v>
      </c>
      <c r="C196" t="str">
        <f t="shared" si="3"/>
        <v>f23</v>
      </c>
      <c r="D196">
        <v>16</v>
      </c>
    </row>
    <row r="197" spans="1:4" x14ac:dyDescent="0.2">
      <c r="A197" t="s">
        <v>58</v>
      </c>
      <c r="B197">
        <v>24</v>
      </c>
      <c r="C197" t="str">
        <f t="shared" si="3"/>
        <v>f24</v>
      </c>
      <c r="D197">
        <v>18</v>
      </c>
    </row>
    <row r="198" spans="1:4" x14ac:dyDescent="0.2">
      <c r="A198" t="s">
        <v>58</v>
      </c>
      <c r="B198">
        <v>25</v>
      </c>
      <c r="C198" t="str">
        <f t="shared" si="3"/>
        <v>f25</v>
      </c>
      <c r="D198">
        <v>20</v>
      </c>
    </row>
    <row r="199" spans="1:4" x14ac:dyDescent="0.2">
      <c r="A199" t="s">
        <v>58</v>
      </c>
      <c r="B199">
        <v>26</v>
      </c>
      <c r="C199" t="str">
        <f t="shared" si="3"/>
        <v>f26</v>
      </c>
      <c r="D199">
        <v>24</v>
      </c>
    </row>
    <row r="200" spans="1:4" x14ac:dyDescent="0.2">
      <c r="A200" t="s">
        <v>58</v>
      </c>
      <c r="B200">
        <v>27</v>
      </c>
      <c r="C200" t="str">
        <f t="shared" si="3"/>
        <v>f27</v>
      </c>
      <c r="D200">
        <v>28</v>
      </c>
    </row>
    <row r="201" spans="1:4" x14ac:dyDescent="0.2">
      <c r="A201" t="s">
        <v>58</v>
      </c>
      <c r="B201">
        <v>28</v>
      </c>
      <c r="C201" t="str">
        <f t="shared" si="3"/>
        <v>f28</v>
      </c>
      <c r="D201">
        <v>32</v>
      </c>
    </row>
    <row r="202" spans="1:4" x14ac:dyDescent="0.2">
      <c r="A202" t="s">
        <v>58</v>
      </c>
      <c r="B202">
        <v>29</v>
      </c>
      <c r="C202" t="str">
        <f t="shared" si="3"/>
        <v>f29</v>
      </c>
      <c r="D202">
        <v>40</v>
      </c>
    </row>
    <row r="203" spans="1:4" x14ac:dyDescent="0.2">
      <c r="A203" t="s">
        <v>58</v>
      </c>
      <c r="B203">
        <v>30</v>
      </c>
      <c r="C203" t="str">
        <f t="shared" si="3"/>
        <v>f30</v>
      </c>
      <c r="D203">
        <v>48</v>
      </c>
    </row>
    <row r="204" spans="1:4" x14ac:dyDescent="0.2">
      <c r="A204" t="s">
        <v>58</v>
      </c>
      <c r="B204">
        <v>31</v>
      </c>
      <c r="C204" t="str">
        <f t="shared" si="3"/>
        <v>f31</v>
      </c>
      <c r="D204">
        <v>56</v>
      </c>
    </row>
    <row r="205" spans="1:4" x14ac:dyDescent="0.2">
      <c r="A205" t="s">
        <v>58</v>
      </c>
      <c r="B205">
        <v>32</v>
      </c>
      <c r="C205" t="str">
        <f t="shared" si="3"/>
        <v>f32</v>
      </c>
      <c r="D205">
        <v>60</v>
      </c>
    </row>
    <row r="206" spans="1:4" x14ac:dyDescent="0.2">
      <c r="A206" t="s">
        <v>58</v>
      </c>
      <c r="B206">
        <v>33</v>
      </c>
      <c r="C206" t="str">
        <f t="shared" si="3"/>
        <v>f33</v>
      </c>
      <c r="D206">
        <v>64</v>
      </c>
    </row>
    <row r="207" spans="1:4" x14ac:dyDescent="0.2">
      <c r="A207" t="s">
        <v>58</v>
      </c>
      <c r="B207">
        <v>34</v>
      </c>
      <c r="C207" t="str">
        <f t="shared" si="3"/>
        <v>f34</v>
      </c>
      <c r="D207">
        <v>68</v>
      </c>
    </row>
    <row r="208" spans="1:4" x14ac:dyDescent="0.2">
      <c r="A208" t="s">
        <v>58</v>
      </c>
      <c r="B208">
        <v>35</v>
      </c>
      <c r="C208" t="str">
        <f t="shared" si="3"/>
        <v>f35</v>
      </c>
      <c r="D208">
        <v>72</v>
      </c>
    </row>
    <row r="209" spans="1:4" x14ac:dyDescent="0.2">
      <c r="A209" t="s">
        <v>58</v>
      </c>
      <c r="B209">
        <v>36</v>
      </c>
      <c r="C209" t="str">
        <f t="shared" si="3"/>
        <v>f36</v>
      </c>
      <c r="D209">
        <v>76</v>
      </c>
    </row>
    <row r="210" spans="1:4" x14ac:dyDescent="0.2">
      <c r="A210" t="s">
        <v>58</v>
      </c>
      <c r="B210">
        <v>37</v>
      </c>
      <c r="C210" t="str">
        <f t="shared" si="3"/>
        <v>f37</v>
      </c>
      <c r="D210">
        <v>80</v>
      </c>
    </row>
    <row r="211" spans="1:4" x14ac:dyDescent="0.2">
      <c r="A211" t="s">
        <v>58</v>
      </c>
      <c r="B211">
        <v>38</v>
      </c>
      <c r="C211" t="str">
        <f t="shared" si="3"/>
        <v>f38</v>
      </c>
      <c r="D211">
        <v>88</v>
      </c>
    </row>
    <row r="212" spans="1:4" x14ac:dyDescent="0.2">
      <c r="A212" t="s">
        <v>58</v>
      </c>
      <c r="B212">
        <v>39</v>
      </c>
      <c r="C212" t="str">
        <f t="shared" si="3"/>
        <v>f39</v>
      </c>
      <c r="D212">
        <v>96</v>
      </c>
    </row>
    <row r="213" spans="1:4" x14ac:dyDescent="0.2">
      <c r="A213" t="s">
        <v>58</v>
      </c>
      <c r="B213">
        <v>40</v>
      </c>
      <c r="C213" t="str">
        <f t="shared" si="3"/>
        <v>f40</v>
      </c>
      <c r="D213">
        <v>104</v>
      </c>
    </row>
    <row r="214" spans="1:4" x14ac:dyDescent="0.2">
      <c r="A214" t="s">
        <v>58</v>
      </c>
      <c r="B214">
        <v>41</v>
      </c>
      <c r="C214" t="str">
        <f t="shared" si="3"/>
        <v>f41</v>
      </c>
      <c r="D214">
        <v>112</v>
      </c>
    </row>
    <row r="215" spans="1:4" x14ac:dyDescent="0.2">
      <c r="A215" t="s">
        <v>58</v>
      </c>
      <c r="B215">
        <v>42</v>
      </c>
      <c r="C215" t="str">
        <f t="shared" si="3"/>
        <v>f42</v>
      </c>
      <c r="D215">
        <v>124</v>
      </c>
    </row>
    <row r="216" spans="1:4" x14ac:dyDescent="0.2">
      <c r="A216" t="s">
        <v>58</v>
      </c>
      <c r="B216">
        <v>43</v>
      </c>
      <c r="C216" t="str">
        <f t="shared" si="3"/>
        <v>f43</v>
      </c>
      <c r="D216">
        <v>136</v>
      </c>
    </row>
    <row r="217" spans="1:4" x14ac:dyDescent="0.2">
      <c r="A217" t="s">
        <v>58</v>
      </c>
      <c r="B217">
        <v>44</v>
      </c>
      <c r="C217" t="str">
        <f t="shared" si="3"/>
        <v>f44</v>
      </c>
      <c r="D217">
        <v>148</v>
      </c>
    </row>
    <row r="218" spans="1:4" x14ac:dyDescent="0.2">
      <c r="A218" t="s">
        <v>59</v>
      </c>
      <c r="B218">
        <v>18</v>
      </c>
      <c r="C218" t="str">
        <f t="shared" si="3"/>
        <v>s18</v>
      </c>
      <c r="D218">
        <v>8</v>
      </c>
    </row>
    <row r="219" spans="1:4" x14ac:dyDescent="0.2">
      <c r="A219" t="s">
        <v>59</v>
      </c>
      <c r="B219">
        <v>19</v>
      </c>
      <c r="C219" t="str">
        <f t="shared" si="3"/>
        <v>s19</v>
      </c>
      <c r="D219">
        <v>10</v>
      </c>
    </row>
    <row r="220" spans="1:4" x14ac:dyDescent="0.2">
      <c r="A220" t="s">
        <v>59</v>
      </c>
      <c r="B220">
        <v>20</v>
      </c>
      <c r="C220" t="str">
        <f t="shared" si="3"/>
        <v>s20</v>
      </c>
      <c r="D220">
        <v>11</v>
      </c>
    </row>
    <row r="221" spans="1:4" x14ac:dyDescent="0.2">
      <c r="A221" t="s">
        <v>59</v>
      </c>
      <c r="B221">
        <v>21</v>
      </c>
      <c r="C221" t="str">
        <f t="shared" si="3"/>
        <v>s21</v>
      </c>
      <c r="D221">
        <v>12</v>
      </c>
    </row>
    <row r="222" spans="1:4" x14ac:dyDescent="0.2">
      <c r="A222" t="s">
        <v>59</v>
      </c>
      <c r="B222">
        <v>22</v>
      </c>
      <c r="C222" t="str">
        <f t="shared" si="3"/>
        <v>s22</v>
      </c>
      <c r="D222">
        <v>14</v>
      </c>
    </row>
    <row r="223" spans="1:4" x14ac:dyDescent="0.2">
      <c r="A223" t="s">
        <v>59</v>
      </c>
      <c r="B223">
        <v>23</v>
      </c>
      <c r="C223" t="str">
        <f t="shared" si="3"/>
        <v>s23</v>
      </c>
      <c r="D223">
        <v>16</v>
      </c>
    </row>
    <row r="224" spans="1:4" x14ac:dyDescent="0.2">
      <c r="A224" t="s">
        <v>59</v>
      </c>
      <c r="B224">
        <v>24</v>
      </c>
      <c r="C224" t="str">
        <f t="shared" si="3"/>
        <v>s24</v>
      </c>
      <c r="D224">
        <v>18</v>
      </c>
    </row>
    <row r="225" spans="1:4" x14ac:dyDescent="0.2">
      <c r="A225" t="s">
        <v>59</v>
      </c>
      <c r="B225">
        <v>25</v>
      </c>
      <c r="C225" t="str">
        <f t="shared" si="3"/>
        <v>s25</v>
      </c>
      <c r="D225">
        <v>20</v>
      </c>
    </row>
    <row r="226" spans="1:4" x14ac:dyDescent="0.2">
      <c r="A226" t="s">
        <v>59</v>
      </c>
      <c r="B226">
        <v>26</v>
      </c>
      <c r="C226" t="str">
        <f t="shared" si="3"/>
        <v>s26</v>
      </c>
      <c r="D226">
        <v>24</v>
      </c>
    </row>
    <row r="227" spans="1:4" x14ac:dyDescent="0.2">
      <c r="A227" t="s">
        <v>59</v>
      </c>
      <c r="B227">
        <v>27</v>
      </c>
      <c r="C227" t="str">
        <f t="shared" si="3"/>
        <v>s27</v>
      </c>
      <c r="D227">
        <v>28</v>
      </c>
    </row>
    <row r="228" spans="1:4" x14ac:dyDescent="0.2">
      <c r="A228" t="s">
        <v>59</v>
      </c>
      <c r="B228">
        <v>28</v>
      </c>
      <c r="C228" t="str">
        <f t="shared" si="3"/>
        <v>s28</v>
      </c>
      <c r="D228">
        <v>32</v>
      </c>
    </row>
    <row r="229" spans="1:4" x14ac:dyDescent="0.2">
      <c r="A229" t="s">
        <v>59</v>
      </c>
      <c r="B229">
        <v>29</v>
      </c>
      <c r="C229" t="str">
        <f t="shared" si="3"/>
        <v>s29</v>
      </c>
      <c r="D229">
        <v>40</v>
      </c>
    </row>
    <row r="230" spans="1:4" x14ac:dyDescent="0.2">
      <c r="A230" t="s">
        <v>59</v>
      </c>
      <c r="B230">
        <v>30</v>
      </c>
      <c r="C230" t="str">
        <f t="shared" si="3"/>
        <v>s30</v>
      </c>
      <c r="D230">
        <v>48</v>
      </c>
    </row>
    <row r="231" spans="1:4" x14ac:dyDescent="0.2">
      <c r="A231" t="s">
        <v>59</v>
      </c>
      <c r="B231">
        <v>31</v>
      </c>
      <c r="C231" t="str">
        <f t="shared" si="3"/>
        <v>s31</v>
      </c>
      <c r="D231">
        <v>56</v>
      </c>
    </row>
    <row r="232" spans="1:4" x14ac:dyDescent="0.2">
      <c r="A232" t="s">
        <v>59</v>
      </c>
      <c r="B232">
        <v>32</v>
      </c>
      <c r="C232" t="str">
        <f t="shared" si="3"/>
        <v>s32</v>
      </c>
      <c r="D232">
        <v>60</v>
      </c>
    </row>
    <row r="233" spans="1:4" x14ac:dyDescent="0.2">
      <c r="A233" t="s">
        <v>59</v>
      </c>
      <c r="B233">
        <v>33</v>
      </c>
      <c r="C233" t="str">
        <f t="shared" si="3"/>
        <v>s33</v>
      </c>
      <c r="D233">
        <v>64</v>
      </c>
    </row>
    <row r="234" spans="1:4" x14ac:dyDescent="0.2">
      <c r="A234" t="s">
        <v>59</v>
      </c>
      <c r="B234">
        <v>34</v>
      </c>
      <c r="C234" t="str">
        <f t="shared" si="3"/>
        <v>s34</v>
      </c>
      <c r="D234">
        <v>68</v>
      </c>
    </row>
    <row r="235" spans="1:4" x14ac:dyDescent="0.2">
      <c r="A235" t="s">
        <v>59</v>
      </c>
      <c r="B235">
        <v>35</v>
      </c>
      <c r="C235" t="str">
        <f t="shared" si="3"/>
        <v>s35</v>
      </c>
      <c r="D235">
        <v>72</v>
      </c>
    </row>
    <row r="236" spans="1:4" x14ac:dyDescent="0.2">
      <c r="A236" t="s">
        <v>59</v>
      </c>
      <c r="B236">
        <v>36</v>
      </c>
      <c r="C236" t="str">
        <f t="shared" si="3"/>
        <v>s36</v>
      </c>
      <c r="D236">
        <v>76</v>
      </c>
    </row>
    <row r="237" spans="1:4" x14ac:dyDescent="0.2">
      <c r="A237" t="s">
        <v>59</v>
      </c>
      <c r="B237">
        <v>37</v>
      </c>
      <c r="C237" t="str">
        <f t="shared" si="3"/>
        <v>s37</v>
      </c>
      <c r="D237">
        <v>80</v>
      </c>
    </row>
    <row r="238" spans="1:4" x14ac:dyDescent="0.2">
      <c r="A238" t="s">
        <v>59</v>
      </c>
      <c r="B238">
        <v>38</v>
      </c>
      <c r="C238" t="str">
        <f t="shared" si="3"/>
        <v>s38</v>
      </c>
      <c r="D238">
        <v>88</v>
      </c>
    </row>
    <row r="239" spans="1:4" x14ac:dyDescent="0.2">
      <c r="A239" t="s">
        <v>59</v>
      </c>
      <c r="B239">
        <v>39</v>
      </c>
      <c r="C239" t="str">
        <f t="shared" si="3"/>
        <v>s39</v>
      </c>
      <c r="D239">
        <v>96</v>
      </c>
    </row>
    <row r="240" spans="1:4" x14ac:dyDescent="0.2">
      <c r="A240" t="s">
        <v>59</v>
      </c>
      <c r="B240">
        <v>40</v>
      </c>
      <c r="C240" t="str">
        <f t="shared" si="3"/>
        <v>s40</v>
      </c>
      <c r="D240">
        <v>104</v>
      </c>
    </row>
    <row r="241" spans="1:4" x14ac:dyDescent="0.2">
      <c r="A241" t="s">
        <v>59</v>
      </c>
      <c r="B241">
        <v>41</v>
      </c>
      <c r="C241" t="str">
        <f t="shared" si="3"/>
        <v>s41</v>
      </c>
      <c r="D241">
        <v>112</v>
      </c>
    </row>
    <row r="242" spans="1:4" x14ac:dyDescent="0.2">
      <c r="A242" t="s">
        <v>59</v>
      </c>
      <c r="B242">
        <v>42</v>
      </c>
      <c r="C242" t="str">
        <f t="shared" si="3"/>
        <v>s42</v>
      </c>
      <c r="D242">
        <v>124</v>
      </c>
    </row>
    <row r="243" spans="1:4" x14ac:dyDescent="0.2">
      <c r="A243" t="s">
        <v>59</v>
      </c>
      <c r="B243">
        <v>43</v>
      </c>
      <c r="C243" t="str">
        <f t="shared" si="3"/>
        <v>s43</v>
      </c>
      <c r="D243">
        <v>136</v>
      </c>
    </row>
    <row r="244" spans="1:4" x14ac:dyDescent="0.2">
      <c r="A244" t="s">
        <v>59</v>
      </c>
      <c r="B244">
        <v>44</v>
      </c>
      <c r="C244" t="str">
        <f t="shared" si="3"/>
        <v>s44</v>
      </c>
      <c r="D244">
        <v>148</v>
      </c>
    </row>
    <row r="245" spans="1:4" x14ac:dyDescent="0.2">
      <c r="A245" t="s">
        <v>53</v>
      </c>
      <c r="B245">
        <v>18</v>
      </c>
      <c r="C245" t="str">
        <f t="shared" si="3"/>
        <v>p18</v>
      </c>
      <c r="D245">
        <v>8</v>
      </c>
    </row>
    <row r="246" spans="1:4" x14ac:dyDescent="0.2">
      <c r="A246" t="s">
        <v>53</v>
      </c>
      <c r="B246">
        <v>19</v>
      </c>
      <c r="C246" t="str">
        <f t="shared" si="3"/>
        <v>p19</v>
      </c>
      <c r="D246">
        <v>10</v>
      </c>
    </row>
    <row r="247" spans="1:4" x14ac:dyDescent="0.2">
      <c r="A247" t="s">
        <v>53</v>
      </c>
      <c r="B247">
        <v>20</v>
      </c>
      <c r="C247" t="str">
        <f t="shared" si="3"/>
        <v>p20</v>
      </c>
      <c r="D247">
        <v>11</v>
      </c>
    </row>
    <row r="248" spans="1:4" x14ac:dyDescent="0.2">
      <c r="A248" t="s">
        <v>53</v>
      </c>
      <c r="B248">
        <v>21</v>
      </c>
      <c r="C248" t="str">
        <f t="shared" si="3"/>
        <v>p21</v>
      </c>
      <c r="D248">
        <v>12</v>
      </c>
    </row>
    <row r="249" spans="1:4" x14ac:dyDescent="0.2">
      <c r="A249" t="s">
        <v>53</v>
      </c>
      <c r="B249">
        <v>22</v>
      </c>
      <c r="C249" t="str">
        <f t="shared" si="3"/>
        <v>p22</v>
      </c>
      <c r="D249">
        <v>14</v>
      </c>
    </row>
    <row r="250" spans="1:4" x14ac:dyDescent="0.2">
      <c r="A250" t="s">
        <v>53</v>
      </c>
      <c r="B250">
        <v>23</v>
      </c>
      <c r="C250" t="str">
        <f t="shared" si="3"/>
        <v>p23</v>
      </c>
      <c r="D250">
        <v>16</v>
      </c>
    </row>
    <row r="251" spans="1:4" x14ac:dyDescent="0.2">
      <c r="A251" t="s">
        <v>53</v>
      </c>
      <c r="B251">
        <v>24</v>
      </c>
      <c r="C251" t="str">
        <f t="shared" si="3"/>
        <v>p24</v>
      </c>
      <c r="D251">
        <v>18</v>
      </c>
    </row>
    <row r="252" spans="1:4" x14ac:dyDescent="0.2">
      <c r="A252" t="s">
        <v>53</v>
      </c>
      <c r="B252">
        <v>25</v>
      </c>
      <c r="C252" t="str">
        <f t="shared" si="3"/>
        <v>p25</v>
      </c>
      <c r="D252">
        <v>20</v>
      </c>
    </row>
    <row r="253" spans="1:4" x14ac:dyDescent="0.2">
      <c r="A253" t="s">
        <v>53</v>
      </c>
      <c r="B253">
        <v>26</v>
      </c>
      <c r="C253" t="str">
        <f t="shared" si="3"/>
        <v>p26</v>
      </c>
      <c r="D253">
        <v>24</v>
      </c>
    </row>
    <row r="254" spans="1:4" x14ac:dyDescent="0.2">
      <c r="A254" t="s">
        <v>53</v>
      </c>
      <c r="B254">
        <v>27</v>
      </c>
      <c r="C254" t="str">
        <f t="shared" si="3"/>
        <v>p27</v>
      </c>
      <c r="D254">
        <v>28</v>
      </c>
    </row>
    <row r="255" spans="1:4" x14ac:dyDescent="0.2">
      <c r="A255" t="s">
        <v>53</v>
      </c>
      <c r="B255">
        <v>28</v>
      </c>
      <c r="C255" t="str">
        <f t="shared" si="3"/>
        <v>p28</v>
      </c>
      <c r="D255">
        <v>32</v>
      </c>
    </row>
    <row r="256" spans="1:4" x14ac:dyDescent="0.2">
      <c r="A256" t="s">
        <v>53</v>
      </c>
      <c r="B256">
        <v>29</v>
      </c>
      <c r="C256" t="str">
        <f t="shared" si="3"/>
        <v>p29</v>
      </c>
      <c r="D256">
        <v>40</v>
      </c>
    </row>
    <row r="257" spans="1:4" x14ac:dyDescent="0.2">
      <c r="A257" t="s">
        <v>53</v>
      </c>
      <c r="B257">
        <v>30</v>
      </c>
      <c r="C257" t="str">
        <f t="shared" si="3"/>
        <v>p30</v>
      </c>
      <c r="D257">
        <v>48</v>
      </c>
    </row>
    <row r="258" spans="1:4" x14ac:dyDescent="0.2">
      <c r="A258" t="s">
        <v>53</v>
      </c>
      <c r="B258">
        <v>31</v>
      </c>
      <c r="C258" t="str">
        <f t="shared" si="3"/>
        <v>p31</v>
      </c>
      <c r="D258">
        <v>56</v>
      </c>
    </row>
    <row r="259" spans="1:4" x14ac:dyDescent="0.2">
      <c r="A259" t="s">
        <v>53</v>
      </c>
      <c r="B259">
        <v>32</v>
      </c>
      <c r="C259" t="str">
        <f t="shared" ref="C259:C322" si="4">CONCATENATE(A259,B259)</f>
        <v>p32</v>
      </c>
      <c r="D259">
        <v>60</v>
      </c>
    </row>
    <row r="260" spans="1:4" x14ac:dyDescent="0.2">
      <c r="A260" t="s">
        <v>53</v>
      </c>
      <c r="B260">
        <v>33</v>
      </c>
      <c r="C260" t="str">
        <f t="shared" si="4"/>
        <v>p33</v>
      </c>
      <c r="D260">
        <v>64</v>
      </c>
    </row>
    <row r="261" spans="1:4" x14ac:dyDescent="0.2">
      <c r="A261" t="s">
        <v>53</v>
      </c>
      <c r="B261">
        <v>34</v>
      </c>
      <c r="C261" t="str">
        <f t="shared" si="4"/>
        <v>p34</v>
      </c>
      <c r="D261">
        <v>68</v>
      </c>
    </row>
    <row r="262" spans="1:4" x14ac:dyDescent="0.2">
      <c r="A262" t="s">
        <v>53</v>
      </c>
      <c r="B262">
        <v>35</v>
      </c>
      <c r="C262" t="str">
        <f t="shared" si="4"/>
        <v>p35</v>
      </c>
      <c r="D262">
        <v>72</v>
      </c>
    </row>
    <row r="263" spans="1:4" x14ac:dyDescent="0.2">
      <c r="A263" t="s">
        <v>53</v>
      </c>
      <c r="B263">
        <v>36</v>
      </c>
      <c r="C263" t="str">
        <f t="shared" si="4"/>
        <v>p36</v>
      </c>
      <c r="D263">
        <v>76</v>
      </c>
    </row>
    <row r="264" spans="1:4" x14ac:dyDescent="0.2">
      <c r="A264" t="s">
        <v>53</v>
      </c>
      <c r="B264">
        <v>37</v>
      </c>
      <c r="C264" t="str">
        <f t="shared" si="4"/>
        <v>p37</v>
      </c>
      <c r="D264">
        <v>80</v>
      </c>
    </row>
    <row r="265" spans="1:4" x14ac:dyDescent="0.2">
      <c r="A265" t="s">
        <v>53</v>
      </c>
      <c r="B265">
        <v>38</v>
      </c>
      <c r="C265" t="str">
        <f t="shared" si="4"/>
        <v>p38</v>
      </c>
      <c r="D265">
        <v>88</v>
      </c>
    </row>
    <row r="266" spans="1:4" x14ac:dyDescent="0.2">
      <c r="A266" t="s">
        <v>53</v>
      </c>
      <c r="B266">
        <v>39</v>
      </c>
      <c r="C266" t="str">
        <f t="shared" si="4"/>
        <v>p39</v>
      </c>
      <c r="D266">
        <v>96</v>
      </c>
    </row>
    <row r="267" spans="1:4" x14ac:dyDescent="0.2">
      <c r="A267" t="s">
        <v>53</v>
      </c>
      <c r="B267">
        <v>40</v>
      </c>
      <c r="C267" t="str">
        <f t="shared" si="4"/>
        <v>p40</v>
      </c>
      <c r="D267">
        <v>104</v>
      </c>
    </row>
    <row r="268" spans="1:4" x14ac:dyDescent="0.2">
      <c r="A268" t="s">
        <v>53</v>
      </c>
      <c r="B268">
        <v>41</v>
      </c>
      <c r="C268" t="str">
        <f t="shared" si="4"/>
        <v>p41</v>
      </c>
      <c r="D268">
        <v>112</v>
      </c>
    </row>
    <row r="269" spans="1:4" x14ac:dyDescent="0.2">
      <c r="A269" t="s">
        <v>53</v>
      </c>
      <c r="B269">
        <v>42</v>
      </c>
      <c r="C269" t="str">
        <f t="shared" si="4"/>
        <v>p42</v>
      </c>
      <c r="D269">
        <v>124</v>
      </c>
    </row>
    <row r="270" spans="1:4" x14ac:dyDescent="0.2">
      <c r="A270" t="s">
        <v>53</v>
      </c>
      <c r="B270">
        <v>43</v>
      </c>
      <c r="C270" t="str">
        <f t="shared" si="4"/>
        <v>p43</v>
      </c>
      <c r="D270">
        <v>136</v>
      </c>
    </row>
    <row r="271" spans="1:4" x14ac:dyDescent="0.2">
      <c r="A271" t="s">
        <v>53</v>
      </c>
      <c r="B271">
        <v>44</v>
      </c>
      <c r="C271" t="str">
        <f t="shared" si="4"/>
        <v>p44</v>
      </c>
      <c r="D271">
        <v>148</v>
      </c>
    </row>
    <row r="272" spans="1:4" x14ac:dyDescent="0.2">
      <c r="A272" t="s">
        <v>60</v>
      </c>
      <c r="B272">
        <v>18</v>
      </c>
      <c r="C272" t="str">
        <f t="shared" si="4"/>
        <v>r18</v>
      </c>
      <c r="D272">
        <v>8</v>
      </c>
    </row>
    <row r="273" spans="1:4" x14ac:dyDescent="0.2">
      <c r="A273" t="s">
        <v>60</v>
      </c>
      <c r="B273">
        <v>19</v>
      </c>
      <c r="C273" t="str">
        <f t="shared" si="4"/>
        <v>r19</v>
      </c>
      <c r="D273">
        <v>10</v>
      </c>
    </row>
    <row r="274" spans="1:4" x14ac:dyDescent="0.2">
      <c r="A274" t="s">
        <v>60</v>
      </c>
      <c r="B274">
        <v>20</v>
      </c>
      <c r="C274" t="str">
        <f t="shared" si="4"/>
        <v>r20</v>
      </c>
      <c r="D274">
        <v>11</v>
      </c>
    </row>
    <row r="275" spans="1:4" x14ac:dyDescent="0.2">
      <c r="A275" t="s">
        <v>60</v>
      </c>
      <c r="B275">
        <v>21</v>
      </c>
      <c r="C275" t="str">
        <f t="shared" si="4"/>
        <v>r21</v>
      </c>
      <c r="D275">
        <v>12</v>
      </c>
    </row>
    <row r="276" spans="1:4" x14ac:dyDescent="0.2">
      <c r="A276" t="s">
        <v>60</v>
      </c>
      <c r="B276">
        <v>22</v>
      </c>
      <c r="C276" t="str">
        <f t="shared" si="4"/>
        <v>r22</v>
      </c>
      <c r="D276">
        <v>14</v>
      </c>
    </row>
    <row r="277" spans="1:4" x14ac:dyDescent="0.2">
      <c r="A277" t="s">
        <v>60</v>
      </c>
      <c r="B277">
        <v>23</v>
      </c>
      <c r="C277" t="str">
        <f t="shared" si="4"/>
        <v>r23</v>
      </c>
      <c r="D277">
        <v>16</v>
      </c>
    </row>
    <row r="278" spans="1:4" x14ac:dyDescent="0.2">
      <c r="A278" t="s">
        <v>60</v>
      </c>
      <c r="B278">
        <v>24</v>
      </c>
      <c r="C278" t="str">
        <f t="shared" si="4"/>
        <v>r24</v>
      </c>
      <c r="D278">
        <v>18</v>
      </c>
    </row>
    <row r="279" spans="1:4" x14ac:dyDescent="0.2">
      <c r="A279" t="s">
        <v>60</v>
      </c>
      <c r="B279">
        <v>25</v>
      </c>
      <c r="C279" t="str">
        <f t="shared" si="4"/>
        <v>r25</v>
      </c>
      <c r="D279">
        <v>20</v>
      </c>
    </row>
    <row r="280" spans="1:4" x14ac:dyDescent="0.2">
      <c r="A280" t="s">
        <v>60</v>
      </c>
      <c r="B280">
        <v>26</v>
      </c>
      <c r="C280" t="str">
        <f t="shared" si="4"/>
        <v>r26</v>
      </c>
      <c r="D280">
        <v>24</v>
      </c>
    </row>
    <row r="281" spans="1:4" x14ac:dyDescent="0.2">
      <c r="A281" t="s">
        <v>60</v>
      </c>
      <c r="B281">
        <v>27</v>
      </c>
      <c r="C281" t="str">
        <f t="shared" si="4"/>
        <v>r27</v>
      </c>
      <c r="D281">
        <v>28</v>
      </c>
    </row>
    <row r="282" spans="1:4" x14ac:dyDescent="0.2">
      <c r="A282" t="s">
        <v>60</v>
      </c>
      <c r="B282">
        <v>28</v>
      </c>
      <c r="C282" t="str">
        <f t="shared" si="4"/>
        <v>r28</v>
      </c>
      <c r="D282">
        <v>32</v>
      </c>
    </row>
    <row r="283" spans="1:4" x14ac:dyDescent="0.2">
      <c r="A283" t="s">
        <v>60</v>
      </c>
      <c r="B283">
        <v>29</v>
      </c>
      <c r="C283" t="str">
        <f t="shared" si="4"/>
        <v>r29</v>
      </c>
      <c r="D283">
        <v>40</v>
      </c>
    </row>
    <row r="284" spans="1:4" x14ac:dyDescent="0.2">
      <c r="A284" t="s">
        <v>60</v>
      </c>
      <c r="B284">
        <v>30</v>
      </c>
      <c r="C284" t="str">
        <f t="shared" si="4"/>
        <v>r30</v>
      </c>
      <c r="D284">
        <v>48</v>
      </c>
    </row>
    <row r="285" spans="1:4" x14ac:dyDescent="0.2">
      <c r="A285" t="s">
        <v>60</v>
      </c>
      <c r="B285">
        <v>31</v>
      </c>
      <c r="C285" t="str">
        <f t="shared" si="4"/>
        <v>r31</v>
      </c>
      <c r="D285">
        <v>56</v>
      </c>
    </row>
    <row r="286" spans="1:4" x14ac:dyDescent="0.2">
      <c r="A286" t="s">
        <v>60</v>
      </c>
      <c r="B286">
        <v>32</v>
      </c>
      <c r="C286" t="str">
        <f t="shared" si="4"/>
        <v>r32</v>
      </c>
      <c r="D286">
        <v>60</v>
      </c>
    </row>
    <row r="287" spans="1:4" x14ac:dyDescent="0.2">
      <c r="A287" t="s">
        <v>60</v>
      </c>
      <c r="B287">
        <v>33</v>
      </c>
      <c r="C287" t="str">
        <f t="shared" si="4"/>
        <v>r33</v>
      </c>
      <c r="D287">
        <v>64</v>
      </c>
    </row>
    <row r="288" spans="1:4" x14ac:dyDescent="0.2">
      <c r="A288" t="s">
        <v>60</v>
      </c>
      <c r="B288">
        <v>34</v>
      </c>
      <c r="C288" t="str">
        <f t="shared" si="4"/>
        <v>r34</v>
      </c>
      <c r="D288">
        <v>68</v>
      </c>
    </row>
    <row r="289" spans="1:4" x14ac:dyDescent="0.2">
      <c r="A289" t="s">
        <v>60</v>
      </c>
      <c r="B289">
        <v>35</v>
      </c>
      <c r="C289" t="str">
        <f t="shared" si="4"/>
        <v>r35</v>
      </c>
      <c r="D289">
        <v>72</v>
      </c>
    </row>
    <row r="290" spans="1:4" x14ac:dyDescent="0.2">
      <c r="A290" t="s">
        <v>60</v>
      </c>
      <c r="B290">
        <v>36</v>
      </c>
      <c r="C290" t="str">
        <f t="shared" si="4"/>
        <v>r36</v>
      </c>
      <c r="D290">
        <v>76</v>
      </c>
    </row>
    <row r="291" spans="1:4" x14ac:dyDescent="0.2">
      <c r="A291" t="s">
        <v>60</v>
      </c>
      <c r="B291">
        <v>37</v>
      </c>
      <c r="C291" t="str">
        <f t="shared" si="4"/>
        <v>r37</v>
      </c>
      <c r="D291">
        <v>80</v>
      </c>
    </row>
    <row r="292" spans="1:4" x14ac:dyDescent="0.2">
      <c r="A292" t="s">
        <v>60</v>
      </c>
      <c r="B292">
        <v>38</v>
      </c>
      <c r="C292" t="str">
        <f t="shared" si="4"/>
        <v>r38</v>
      </c>
      <c r="D292">
        <v>88</v>
      </c>
    </row>
    <row r="293" spans="1:4" x14ac:dyDescent="0.2">
      <c r="A293" t="s">
        <v>60</v>
      </c>
      <c r="B293">
        <v>39</v>
      </c>
      <c r="C293" t="str">
        <f t="shared" si="4"/>
        <v>r39</v>
      </c>
      <c r="D293">
        <v>96</v>
      </c>
    </row>
    <row r="294" spans="1:4" x14ac:dyDescent="0.2">
      <c r="A294" t="s">
        <v>60</v>
      </c>
      <c r="B294">
        <v>40</v>
      </c>
      <c r="C294" t="str">
        <f t="shared" si="4"/>
        <v>r40</v>
      </c>
      <c r="D294">
        <v>104</v>
      </c>
    </row>
    <row r="295" spans="1:4" x14ac:dyDescent="0.2">
      <c r="A295" t="s">
        <v>60</v>
      </c>
      <c r="B295">
        <v>41</v>
      </c>
      <c r="C295" t="str">
        <f t="shared" si="4"/>
        <v>r41</v>
      </c>
      <c r="D295">
        <v>112</v>
      </c>
    </row>
    <row r="296" spans="1:4" x14ac:dyDescent="0.2">
      <c r="A296" t="s">
        <v>60</v>
      </c>
      <c r="B296">
        <v>42</v>
      </c>
      <c r="C296" t="str">
        <f t="shared" si="4"/>
        <v>r42</v>
      </c>
      <c r="D296">
        <v>124</v>
      </c>
    </row>
    <row r="297" spans="1:4" x14ac:dyDescent="0.2">
      <c r="A297" t="s">
        <v>60</v>
      </c>
      <c r="B297">
        <v>43</v>
      </c>
      <c r="C297" t="str">
        <f t="shared" si="4"/>
        <v>r43</v>
      </c>
      <c r="D297">
        <v>136</v>
      </c>
    </row>
    <row r="298" spans="1:4" x14ac:dyDescent="0.2">
      <c r="A298" t="s">
        <v>60</v>
      </c>
      <c r="B298">
        <v>44</v>
      </c>
      <c r="C298" t="str">
        <f t="shared" si="4"/>
        <v>r44</v>
      </c>
      <c r="D298">
        <v>148</v>
      </c>
    </row>
    <row r="299" spans="1:4" x14ac:dyDescent="0.2">
      <c r="A299" t="s">
        <v>61</v>
      </c>
      <c r="B299">
        <v>18</v>
      </c>
      <c r="C299" t="str">
        <f t="shared" si="4"/>
        <v>ro18</v>
      </c>
      <c r="D299">
        <v>8</v>
      </c>
    </row>
    <row r="300" spans="1:4" x14ac:dyDescent="0.2">
      <c r="A300" t="s">
        <v>61</v>
      </c>
      <c r="B300">
        <v>19</v>
      </c>
      <c r="C300" t="str">
        <f t="shared" si="4"/>
        <v>ro19</v>
      </c>
      <c r="D300">
        <v>10</v>
      </c>
    </row>
    <row r="301" spans="1:4" x14ac:dyDescent="0.2">
      <c r="A301" t="s">
        <v>61</v>
      </c>
      <c r="B301">
        <v>20</v>
      </c>
      <c r="C301" t="str">
        <f t="shared" si="4"/>
        <v>ro20</v>
      </c>
      <c r="D301">
        <v>11</v>
      </c>
    </row>
    <row r="302" spans="1:4" x14ac:dyDescent="0.2">
      <c r="A302" t="s">
        <v>61</v>
      </c>
      <c r="B302">
        <v>21</v>
      </c>
      <c r="C302" t="str">
        <f t="shared" si="4"/>
        <v>ro21</v>
      </c>
      <c r="D302">
        <v>12</v>
      </c>
    </row>
    <row r="303" spans="1:4" x14ac:dyDescent="0.2">
      <c r="A303" t="s">
        <v>61</v>
      </c>
      <c r="B303">
        <v>22</v>
      </c>
      <c r="C303" t="str">
        <f t="shared" si="4"/>
        <v>ro22</v>
      </c>
      <c r="D303">
        <v>13</v>
      </c>
    </row>
    <row r="304" spans="1:4" x14ac:dyDescent="0.2">
      <c r="A304" t="s">
        <v>61</v>
      </c>
      <c r="B304">
        <v>23</v>
      </c>
      <c r="C304" t="str">
        <f t="shared" si="4"/>
        <v>ro23</v>
      </c>
      <c r="D304">
        <v>14</v>
      </c>
    </row>
    <row r="305" spans="1:4" x14ac:dyDescent="0.2">
      <c r="A305" t="s">
        <v>61</v>
      </c>
      <c r="B305">
        <v>24</v>
      </c>
      <c r="C305" t="str">
        <f t="shared" si="4"/>
        <v>ro24</v>
      </c>
      <c r="D305">
        <v>15</v>
      </c>
    </row>
    <row r="306" spans="1:4" x14ac:dyDescent="0.2">
      <c r="A306" t="s">
        <v>61</v>
      </c>
      <c r="B306">
        <v>25</v>
      </c>
      <c r="C306" t="str">
        <f t="shared" si="4"/>
        <v>ro25</v>
      </c>
      <c r="D306">
        <v>16</v>
      </c>
    </row>
    <row r="307" spans="1:4" x14ac:dyDescent="0.2">
      <c r="A307" t="s">
        <v>61</v>
      </c>
      <c r="B307">
        <v>26</v>
      </c>
      <c r="C307" t="str">
        <f t="shared" si="4"/>
        <v>ro26</v>
      </c>
      <c r="D307">
        <v>18</v>
      </c>
    </row>
    <row r="308" spans="1:4" x14ac:dyDescent="0.2">
      <c r="A308" t="s">
        <v>61</v>
      </c>
      <c r="B308">
        <v>27</v>
      </c>
      <c r="C308" t="str">
        <f t="shared" si="4"/>
        <v>ro27</v>
      </c>
      <c r="D308">
        <v>20</v>
      </c>
    </row>
    <row r="309" spans="1:4" x14ac:dyDescent="0.2">
      <c r="A309" t="s">
        <v>61</v>
      </c>
      <c r="B309">
        <v>28</v>
      </c>
      <c r="C309" t="str">
        <f t="shared" si="4"/>
        <v>ro28</v>
      </c>
      <c r="D309">
        <v>24</v>
      </c>
    </row>
    <row r="310" spans="1:4" x14ac:dyDescent="0.2">
      <c r="A310" t="s">
        <v>61</v>
      </c>
      <c r="B310">
        <v>29</v>
      </c>
      <c r="C310" t="str">
        <f t="shared" si="4"/>
        <v>ro29</v>
      </c>
      <c r="D310">
        <v>28</v>
      </c>
    </row>
    <row r="311" spans="1:4" x14ac:dyDescent="0.2">
      <c r="A311" t="s">
        <v>61</v>
      </c>
      <c r="B311">
        <v>30</v>
      </c>
      <c r="C311" t="str">
        <f t="shared" si="4"/>
        <v>ro30</v>
      </c>
      <c r="D311">
        <v>32</v>
      </c>
    </row>
    <row r="312" spans="1:4" x14ac:dyDescent="0.2">
      <c r="A312" t="s">
        <v>61</v>
      </c>
      <c r="B312">
        <v>31</v>
      </c>
      <c r="C312" t="str">
        <f t="shared" si="4"/>
        <v>ro31</v>
      </c>
      <c r="D312">
        <v>36</v>
      </c>
    </row>
    <row r="313" spans="1:4" x14ac:dyDescent="0.2">
      <c r="A313" t="s">
        <v>61</v>
      </c>
      <c r="B313">
        <v>32</v>
      </c>
      <c r="C313" t="str">
        <f t="shared" si="4"/>
        <v>ro32</v>
      </c>
      <c r="D313">
        <v>40</v>
      </c>
    </row>
    <row r="314" spans="1:4" x14ac:dyDescent="0.2">
      <c r="A314" t="s">
        <v>61</v>
      </c>
      <c r="B314">
        <v>33</v>
      </c>
      <c r="C314" t="str">
        <f t="shared" si="4"/>
        <v>ro33</v>
      </c>
      <c r="D314">
        <v>44</v>
      </c>
    </row>
    <row r="315" spans="1:4" x14ac:dyDescent="0.2">
      <c r="A315" t="s">
        <v>61</v>
      </c>
      <c r="B315">
        <v>34</v>
      </c>
      <c r="C315" t="str">
        <f t="shared" si="4"/>
        <v>ro34</v>
      </c>
      <c r="D315">
        <v>48</v>
      </c>
    </row>
    <row r="316" spans="1:4" x14ac:dyDescent="0.2">
      <c r="A316" t="s">
        <v>61</v>
      </c>
      <c r="B316">
        <v>35</v>
      </c>
      <c r="C316" t="str">
        <f t="shared" si="4"/>
        <v>ro35</v>
      </c>
      <c r="D316">
        <v>52</v>
      </c>
    </row>
    <row r="317" spans="1:4" x14ac:dyDescent="0.2">
      <c r="A317" t="s">
        <v>61</v>
      </c>
      <c r="B317">
        <v>36</v>
      </c>
      <c r="C317" t="str">
        <f t="shared" si="4"/>
        <v>ro36</v>
      </c>
      <c r="D317">
        <v>54</v>
      </c>
    </row>
    <row r="318" spans="1:4" x14ac:dyDescent="0.2">
      <c r="A318" t="s">
        <v>61</v>
      </c>
      <c r="B318">
        <v>37</v>
      </c>
      <c r="C318" t="str">
        <f t="shared" si="4"/>
        <v>ro37</v>
      </c>
      <c r="D318">
        <v>56</v>
      </c>
    </row>
    <row r="319" spans="1:4" x14ac:dyDescent="0.2">
      <c r="A319" t="s">
        <v>61</v>
      </c>
      <c r="B319">
        <v>38</v>
      </c>
      <c r="C319" t="str">
        <f t="shared" si="4"/>
        <v>ro38</v>
      </c>
      <c r="D319">
        <v>64</v>
      </c>
    </row>
    <row r="320" spans="1:4" x14ac:dyDescent="0.2">
      <c r="A320" t="s">
        <v>61</v>
      </c>
      <c r="B320">
        <v>39</v>
      </c>
      <c r="C320" t="str">
        <f t="shared" si="4"/>
        <v>ro39</v>
      </c>
      <c r="D320">
        <v>68</v>
      </c>
    </row>
    <row r="321" spans="1:4" x14ac:dyDescent="0.2">
      <c r="A321" t="s">
        <v>61</v>
      </c>
      <c r="B321">
        <v>40</v>
      </c>
      <c r="C321" t="str">
        <f t="shared" si="4"/>
        <v>ro40</v>
      </c>
      <c r="D321">
        <v>72</v>
      </c>
    </row>
    <row r="322" spans="1:4" x14ac:dyDescent="0.2">
      <c r="A322" t="s">
        <v>61</v>
      </c>
      <c r="B322">
        <v>41</v>
      </c>
      <c r="C322" t="str">
        <f t="shared" si="4"/>
        <v>ro41</v>
      </c>
      <c r="D322">
        <v>76</v>
      </c>
    </row>
    <row r="323" spans="1:4" x14ac:dyDescent="0.2">
      <c r="A323" t="s">
        <v>61</v>
      </c>
      <c r="B323">
        <v>42</v>
      </c>
      <c r="C323" t="str">
        <f t="shared" ref="C323:C386" si="5">CONCATENATE(A323,B323)</f>
        <v>ro42</v>
      </c>
      <c r="D323">
        <v>80</v>
      </c>
    </row>
    <row r="324" spans="1:4" x14ac:dyDescent="0.2">
      <c r="A324" t="s">
        <v>61</v>
      </c>
      <c r="B324">
        <v>43</v>
      </c>
      <c r="C324" t="str">
        <f t="shared" si="5"/>
        <v>ro43</v>
      </c>
      <c r="D324">
        <v>84</v>
      </c>
    </row>
    <row r="325" spans="1:4" x14ac:dyDescent="0.2">
      <c r="A325" t="s">
        <v>61</v>
      </c>
      <c r="B325">
        <v>44</v>
      </c>
      <c r="C325" t="str">
        <f t="shared" si="5"/>
        <v>ro44</v>
      </c>
      <c r="D325">
        <v>88</v>
      </c>
    </row>
    <row r="326" spans="1:4" x14ac:dyDescent="0.2">
      <c r="A326" t="s">
        <v>62</v>
      </c>
      <c r="B326">
        <v>18</v>
      </c>
      <c r="C326" t="str">
        <f t="shared" si="5"/>
        <v>w18</v>
      </c>
      <c r="D326">
        <v>8</v>
      </c>
    </row>
    <row r="327" spans="1:4" x14ac:dyDescent="0.2">
      <c r="A327" t="s">
        <v>62</v>
      </c>
      <c r="B327">
        <v>19</v>
      </c>
      <c r="C327" t="str">
        <f t="shared" si="5"/>
        <v>w19</v>
      </c>
      <c r="D327">
        <v>10</v>
      </c>
    </row>
    <row r="328" spans="1:4" x14ac:dyDescent="0.2">
      <c r="A328" t="s">
        <v>62</v>
      </c>
      <c r="B328">
        <v>20</v>
      </c>
      <c r="C328" t="str">
        <f t="shared" si="5"/>
        <v>w20</v>
      </c>
      <c r="D328">
        <v>11</v>
      </c>
    </row>
    <row r="329" spans="1:4" x14ac:dyDescent="0.2">
      <c r="A329" t="s">
        <v>62</v>
      </c>
      <c r="B329">
        <v>21</v>
      </c>
      <c r="C329" t="str">
        <f t="shared" si="5"/>
        <v>w21</v>
      </c>
      <c r="D329">
        <v>12</v>
      </c>
    </row>
    <row r="330" spans="1:4" x14ac:dyDescent="0.2">
      <c r="A330" t="s">
        <v>62</v>
      </c>
      <c r="B330">
        <v>22</v>
      </c>
      <c r="C330" t="str">
        <f t="shared" si="5"/>
        <v>w22</v>
      </c>
      <c r="D330">
        <v>13</v>
      </c>
    </row>
    <row r="331" spans="1:4" x14ac:dyDescent="0.2">
      <c r="A331" t="s">
        <v>62</v>
      </c>
      <c r="B331">
        <v>23</v>
      </c>
      <c r="C331" t="str">
        <f t="shared" si="5"/>
        <v>w23</v>
      </c>
      <c r="D331">
        <v>14</v>
      </c>
    </row>
    <row r="332" spans="1:4" x14ac:dyDescent="0.2">
      <c r="A332" t="s">
        <v>62</v>
      </c>
      <c r="B332">
        <v>24</v>
      </c>
      <c r="C332" t="str">
        <f t="shared" si="5"/>
        <v>w24</v>
      </c>
      <c r="D332">
        <v>15</v>
      </c>
    </row>
    <row r="333" spans="1:4" x14ac:dyDescent="0.2">
      <c r="A333" t="s">
        <v>62</v>
      </c>
      <c r="B333">
        <v>25</v>
      </c>
      <c r="C333" t="str">
        <f t="shared" si="5"/>
        <v>w25</v>
      </c>
      <c r="D333">
        <v>16</v>
      </c>
    </row>
    <row r="334" spans="1:4" x14ac:dyDescent="0.2">
      <c r="A334" t="s">
        <v>62</v>
      </c>
      <c r="B334">
        <v>26</v>
      </c>
      <c r="C334" t="str">
        <f t="shared" si="5"/>
        <v>w26</v>
      </c>
      <c r="D334">
        <v>18</v>
      </c>
    </row>
    <row r="335" spans="1:4" x14ac:dyDescent="0.2">
      <c r="A335" t="s">
        <v>62</v>
      </c>
      <c r="B335">
        <v>27</v>
      </c>
      <c r="C335" t="str">
        <f t="shared" si="5"/>
        <v>w27</v>
      </c>
      <c r="D335">
        <v>20</v>
      </c>
    </row>
    <row r="336" spans="1:4" x14ac:dyDescent="0.2">
      <c r="A336" t="s">
        <v>62</v>
      </c>
      <c r="B336">
        <v>28</v>
      </c>
      <c r="C336" t="str">
        <f t="shared" si="5"/>
        <v>w28</v>
      </c>
      <c r="D336">
        <v>24</v>
      </c>
    </row>
    <row r="337" spans="1:4" x14ac:dyDescent="0.2">
      <c r="A337" t="s">
        <v>62</v>
      </c>
      <c r="B337">
        <v>29</v>
      </c>
      <c r="C337" t="str">
        <f t="shared" si="5"/>
        <v>w29</v>
      </c>
      <c r="D337">
        <v>28</v>
      </c>
    </row>
    <row r="338" spans="1:4" x14ac:dyDescent="0.2">
      <c r="A338" t="s">
        <v>62</v>
      </c>
      <c r="B338">
        <v>30</v>
      </c>
      <c r="C338" t="str">
        <f t="shared" si="5"/>
        <v>w30</v>
      </c>
      <c r="D338">
        <v>32</v>
      </c>
    </row>
    <row r="339" spans="1:4" x14ac:dyDescent="0.2">
      <c r="A339" t="s">
        <v>62</v>
      </c>
      <c r="B339">
        <v>31</v>
      </c>
      <c r="C339" t="str">
        <f t="shared" si="5"/>
        <v>w31</v>
      </c>
      <c r="D339">
        <v>36</v>
      </c>
    </row>
    <row r="340" spans="1:4" x14ac:dyDescent="0.2">
      <c r="A340" t="s">
        <v>62</v>
      </c>
      <c r="B340">
        <v>32</v>
      </c>
      <c r="C340" t="str">
        <f t="shared" si="5"/>
        <v>w32</v>
      </c>
      <c r="D340">
        <v>40</v>
      </c>
    </row>
    <row r="341" spans="1:4" x14ac:dyDescent="0.2">
      <c r="A341" t="s">
        <v>62</v>
      </c>
      <c r="B341">
        <v>33</v>
      </c>
      <c r="C341" t="str">
        <f t="shared" si="5"/>
        <v>w33</v>
      </c>
      <c r="D341">
        <v>44</v>
      </c>
    </row>
    <row r="342" spans="1:4" x14ac:dyDescent="0.2">
      <c r="A342" t="s">
        <v>62</v>
      </c>
      <c r="B342">
        <v>34</v>
      </c>
      <c r="C342" t="str">
        <f t="shared" si="5"/>
        <v>w34</v>
      </c>
      <c r="D342">
        <v>48</v>
      </c>
    </row>
    <row r="343" spans="1:4" x14ac:dyDescent="0.2">
      <c r="A343" t="s">
        <v>62</v>
      </c>
      <c r="B343">
        <v>35</v>
      </c>
      <c r="C343" t="str">
        <f t="shared" si="5"/>
        <v>w35</v>
      </c>
      <c r="D343">
        <v>52</v>
      </c>
    </row>
    <row r="344" spans="1:4" x14ac:dyDescent="0.2">
      <c r="A344" t="s">
        <v>62</v>
      </c>
      <c r="B344">
        <v>36</v>
      </c>
      <c r="C344" t="str">
        <f t="shared" si="5"/>
        <v>w36</v>
      </c>
      <c r="D344">
        <v>54</v>
      </c>
    </row>
    <row r="345" spans="1:4" x14ac:dyDescent="0.2">
      <c r="A345" t="s">
        <v>62</v>
      </c>
      <c r="B345">
        <v>37</v>
      </c>
      <c r="C345" t="str">
        <f t="shared" si="5"/>
        <v>w37</v>
      </c>
      <c r="D345">
        <v>56</v>
      </c>
    </row>
    <row r="346" spans="1:4" x14ac:dyDescent="0.2">
      <c r="A346" t="s">
        <v>62</v>
      </c>
      <c r="B346">
        <v>38</v>
      </c>
      <c r="C346" t="str">
        <f t="shared" si="5"/>
        <v>w38</v>
      </c>
      <c r="D346">
        <v>64</v>
      </c>
    </row>
    <row r="347" spans="1:4" x14ac:dyDescent="0.2">
      <c r="A347" t="s">
        <v>62</v>
      </c>
      <c r="B347">
        <v>39</v>
      </c>
      <c r="C347" t="str">
        <f t="shared" si="5"/>
        <v>w39</v>
      </c>
      <c r="D347">
        <v>68</v>
      </c>
    </row>
    <row r="348" spans="1:4" x14ac:dyDescent="0.2">
      <c r="A348" t="s">
        <v>62</v>
      </c>
      <c r="B348">
        <v>40</v>
      </c>
      <c r="C348" t="str">
        <f t="shared" si="5"/>
        <v>w40</v>
      </c>
      <c r="D348">
        <v>72</v>
      </c>
    </row>
    <row r="349" spans="1:4" x14ac:dyDescent="0.2">
      <c r="A349" t="s">
        <v>62</v>
      </c>
      <c r="B349">
        <v>41</v>
      </c>
      <c r="C349" t="str">
        <f t="shared" si="5"/>
        <v>w41</v>
      </c>
      <c r="D349">
        <v>76</v>
      </c>
    </row>
    <row r="350" spans="1:4" x14ac:dyDescent="0.2">
      <c r="A350" t="s">
        <v>62</v>
      </c>
      <c r="B350">
        <v>42</v>
      </c>
      <c r="C350" t="str">
        <f t="shared" si="5"/>
        <v>w42</v>
      </c>
      <c r="D350">
        <v>80</v>
      </c>
    </row>
    <row r="351" spans="1:4" x14ac:dyDescent="0.2">
      <c r="A351" t="s">
        <v>62</v>
      </c>
      <c r="B351">
        <v>43</v>
      </c>
      <c r="C351" t="str">
        <f t="shared" si="5"/>
        <v>w43</v>
      </c>
      <c r="D351">
        <v>84</v>
      </c>
    </row>
    <row r="352" spans="1:4" x14ac:dyDescent="0.2">
      <c r="A352" t="s">
        <v>62</v>
      </c>
      <c r="B352">
        <v>44</v>
      </c>
      <c r="C352" t="str">
        <f t="shared" si="5"/>
        <v>w44</v>
      </c>
      <c r="D352">
        <v>88</v>
      </c>
    </row>
    <row r="353" spans="1:4" x14ac:dyDescent="0.2">
      <c r="A353" t="s">
        <v>63</v>
      </c>
      <c r="B353">
        <v>18</v>
      </c>
      <c r="C353" t="str">
        <f t="shared" si="5"/>
        <v>u18</v>
      </c>
      <c r="D353">
        <v>8</v>
      </c>
    </row>
    <row r="354" spans="1:4" x14ac:dyDescent="0.2">
      <c r="A354" t="s">
        <v>63</v>
      </c>
      <c r="B354">
        <v>19</v>
      </c>
      <c r="C354" t="str">
        <f t="shared" si="5"/>
        <v>u19</v>
      </c>
      <c r="D354">
        <v>10</v>
      </c>
    </row>
    <row r="355" spans="1:4" x14ac:dyDescent="0.2">
      <c r="A355" t="s">
        <v>63</v>
      </c>
      <c r="B355">
        <v>20</v>
      </c>
      <c r="C355" t="str">
        <f t="shared" si="5"/>
        <v>u20</v>
      </c>
      <c r="D355">
        <v>11</v>
      </c>
    </row>
    <row r="356" spans="1:4" x14ac:dyDescent="0.2">
      <c r="A356" t="s">
        <v>63</v>
      </c>
      <c r="B356">
        <v>21</v>
      </c>
      <c r="C356" t="str">
        <f t="shared" si="5"/>
        <v>u21</v>
      </c>
      <c r="D356">
        <v>12</v>
      </c>
    </row>
    <row r="357" spans="1:4" x14ac:dyDescent="0.2">
      <c r="A357" t="s">
        <v>63</v>
      </c>
      <c r="B357">
        <v>22</v>
      </c>
      <c r="C357" t="str">
        <f t="shared" si="5"/>
        <v>u22</v>
      </c>
      <c r="D357">
        <v>13</v>
      </c>
    </row>
    <row r="358" spans="1:4" x14ac:dyDescent="0.2">
      <c r="A358" t="s">
        <v>63</v>
      </c>
      <c r="B358">
        <v>23</v>
      </c>
      <c r="C358" t="str">
        <f t="shared" si="5"/>
        <v>u23</v>
      </c>
      <c r="D358">
        <v>14</v>
      </c>
    </row>
    <row r="359" spans="1:4" x14ac:dyDescent="0.2">
      <c r="A359" t="s">
        <v>63</v>
      </c>
      <c r="B359">
        <v>24</v>
      </c>
      <c r="C359" t="str">
        <f t="shared" si="5"/>
        <v>u24</v>
      </c>
      <c r="D359">
        <v>15</v>
      </c>
    </row>
    <row r="360" spans="1:4" x14ac:dyDescent="0.2">
      <c r="A360" t="s">
        <v>63</v>
      </c>
      <c r="B360">
        <v>25</v>
      </c>
      <c r="C360" t="str">
        <f t="shared" si="5"/>
        <v>u25</v>
      </c>
      <c r="D360">
        <v>16</v>
      </c>
    </row>
    <row r="361" spans="1:4" x14ac:dyDescent="0.2">
      <c r="A361" t="s">
        <v>63</v>
      </c>
      <c r="B361">
        <v>26</v>
      </c>
      <c r="C361" t="str">
        <f t="shared" si="5"/>
        <v>u26</v>
      </c>
      <c r="D361">
        <v>18</v>
      </c>
    </row>
    <row r="362" spans="1:4" x14ac:dyDescent="0.2">
      <c r="A362" t="s">
        <v>63</v>
      </c>
      <c r="B362">
        <v>27</v>
      </c>
      <c r="C362" t="str">
        <f t="shared" si="5"/>
        <v>u27</v>
      </c>
      <c r="D362">
        <v>20</v>
      </c>
    </row>
    <row r="363" spans="1:4" x14ac:dyDescent="0.2">
      <c r="A363" t="s">
        <v>63</v>
      </c>
      <c r="B363">
        <v>28</v>
      </c>
      <c r="C363" t="str">
        <f t="shared" si="5"/>
        <v>u28</v>
      </c>
      <c r="D363">
        <v>24</v>
      </c>
    </row>
    <row r="364" spans="1:4" x14ac:dyDescent="0.2">
      <c r="A364" t="s">
        <v>63</v>
      </c>
      <c r="B364">
        <v>29</v>
      </c>
      <c r="C364" t="str">
        <f t="shared" si="5"/>
        <v>u29</v>
      </c>
      <c r="D364">
        <v>28</v>
      </c>
    </row>
    <row r="365" spans="1:4" x14ac:dyDescent="0.2">
      <c r="A365" t="s">
        <v>63</v>
      </c>
      <c r="B365">
        <v>30</v>
      </c>
      <c r="C365" t="str">
        <f t="shared" si="5"/>
        <v>u30</v>
      </c>
      <c r="D365">
        <v>32</v>
      </c>
    </row>
    <row r="366" spans="1:4" x14ac:dyDescent="0.2">
      <c r="A366" t="s">
        <v>63</v>
      </c>
      <c r="B366">
        <v>31</v>
      </c>
      <c r="C366" t="str">
        <f t="shared" si="5"/>
        <v>u31</v>
      </c>
      <c r="D366">
        <v>36</v>
      </c>
    </row>
    <row r="367" spans="1:4" x14ac:dyDescent="0.2">
      <c r="A367" t="s">
        <v>63</v>
      </c>
      <c r="B367">
        <v>32</v>
      </c>
      <c r="C367" t="str">
        <f t="shared" si="5"/>
        <v>u32</v>
      </c>
      <c r="D367">
        <v>40</v>
      </c>
    </row>
    <row r="368" spans="1:4" x14ac:dyDescent="0.2">
      <c r="A368" t="s">
        <v>63</v>
      </c>
      <c r="B368">
        <v>33</v>
      </c>
      <c r="C368" t="str">
        <f t="shared" si="5"/>
        <v>u33</v>
      </c>
      <c r="D368">
        <v>44</v>
      </c>
    </row>
    <row r="369" spans="1:4" x14ac:dyDescent="0.2">
      <c r="A369" t="s">
        <v>63</v>
      </c>
      <c r="B369">
        <v>34</v>
      </c>
      <c r="C369" t="str">
        <f t="shared" si="5"/>
        <v>u34</v>
      </c>
      <c r="D369">
        <v>48</v>
      </c>
    </row>
    <row r="370" spans="1:4" x14ac:dyDescent="0.2">
      <c r="A370" t="s">
        <v>63</v>
      </c>
      <c r="B370">
        <v>35</v>
      </c>
      <c r="C370" t="str">
        <f t="shared" si="5"/>
        <v>u35</v>
      </c>
      <c r="D370">
        <v>52</v>
      </c>
    </row>
    <row r="371" spans="1:4" x14ac:dyDescent="0.2">
      <c r="A371" t="s">
        <v>63</v>
      </c>
      <c r="B371">
        <v>36</v>
      </c>
      <c r="C371" t="str">
        <f t="shared" si="5"/>
        <v>u36</v>
      </c>
      <c r="D371">
        <v>54</v>
      </c>
    </row>
    <row r="372" spans="1:4" x14ac:dyDescent="0.2">
      <c r="A372" t="s">
        <v>63</v>
      </c>
      <c r="B372">
        <v>37</v>
      </c>
      <c r="C372" t="str">
        <f t="shared" si="5"/>
        <v>u37</v>
      </c>
      <c r="D372">
        <v>56</v>
      </c>
    </row>
    <row r="373" spans="1:4" x14ac:dyDescent="0.2">
      <c r="A373" t="s">
        <v>63</v>
      </c>
      <c r="B373">
        <v>38</v>
      </c>
      <c r="C373" t="str">
        <f t="shared" si="5"/>
        <v>u38</v>
      </c>
      <c r="D373">
        <v>64</v>
      </c>
    </row>
    <row r="374" spans="1:4" x14ac:dyDescent="0.2">
      <c r="A374" t="s">
        <v>63</v>
      </c>
      <c r="B374">
        <v>39</v>
      </c>
      <c r="C374" t="str">
        <f t="shared" si="5"/>
        <v>u39</v>
      </c>
      <c r="D374">
        <v>68</v>
      </c>
    </row>
    <row r="375" spans="1:4" x14ac:dyDescent="0.2">
      <c r="A375" t="s">
        <v>63</v>
      </c>
      <c r="B375">
        <v>40</v>
      </c>
      <c r="C375" t="str">
        <f t="shared" si="5"/>
        <v>u40</v>
      </c>
      <c r="D375">
        <v>72</v>
      </c>
    </row>
    <row r="376" spans="1:4" x14ac:dyDescent="0.2">
      <c r="A376" t="s">
        <v>63</v>
      </c>
      <c r="B376">
        <v>41</v>
      </c>
      <c r="C376" t="str">
        <f t="shared" si="5"/>
        <v>u41</v>
      </c>
      <c r="D376">
        <v>76</v>
      </c>
    </row>
    <row r="377" spans="1:4" x14ac:dyDescent="0.2">
      <c r="A377" t="s">
        <v>63</v>
      </c>
      <c r="B377">
        <v>42</v>
      </c>
      <c r="C377" t="str">
        <f t="shared" si="5"/>
        <v>u42</v>
      </c>
      <c r="D377">
        <v>80</v>
      </c>
    </row>
    <row r="378" spans="1:4" x14ac:dyDescent="0.2">
      <c r="A378" t="s">
        <v>63</v>
      </c>
      <c r="B378">
        <v>43</v>
      </c>
      <c r="C378" t="str">
        <f t="shared" si="5"/>
        <v>u43</v>
      </c>
      <c r="D378">
        <v>84</v>
      </c>
    </row>
    <row r="379" spans="1:4" x14ac:dyDescent="0.2">
      <c r="A379" t="s">
        <v>63</v>
      </c>
      <c r="B379">
        <v>44</v>
      </c>
      <c r="C379" t="str">
        <f t="shared" si="5"/>
        <v>u44</v>
      </c>
      <c r="D379">
        <v>88</v>
      </c>
    </row>
    <row r="380" spans="1:4" x14ac:dyDescent="0.2">
      <c r="A380" t="s">
        <v>64</v>
      </c>
      <c r="B380">
        <v>18</v>
      </c>
      <c r="C380" t="str">
        <f t="shared" si="5"/>
        <v>co18</v>
      </c>
      <c r="D380">
        <v>8</v>
      </c>
    </row>
    <row r="381" spans="1:4" x14ac:dyDescent="0.2">
      <c r="A381" t="s">
        <v>64</v>
      </c>
      <c r="B381">
        <v>19</v>
      </c>
      <c r="C381" t="str">
        <f t="shared" si="5"/>
        <v>co19</v>
      </c>
      <c r="D381">
        <v>10</v>
      </c>
    </row>
    <row r="382" spans="1:4" x14ac:dyDescent="0.2">
      <c r="A382" t="s">
        <v>64</v>
      </c>
      <c r="B382">
        <v>20</v>
      </c>
      <c r="C382" t="str">
        <f t="shared" si="5"/>
        <v>co20</v>
      </c>
      <c r="D382">
        <v>11</v>
      </c>
    </row>
    <row r="383" spans="1:4" x14ac:dyDescent="0.2">
      <c r="A383" t="s">
        <v>64</v>
      </c>
      <c r="B383">
        <v>21</v>
      </c>
      <c r="C383" t="str">
        <f t="shared" si="5"/>
        <v>co21</v>
      </c>
      <c r="D383">
        <v>12</v>
      </c>
    </row>
    <row r="384" spans="1:4" x14ac:dyDescent="0.2">
      <c r="A384" t="s">
        <v>64</v>
      </c>
      <c r="B384">
        <v>22</v>
      </c>
      <c r="C384" t="str">
        <f t="shared" si="5"/>
        <v>co22</v>
      </c>
      <c r="D384">
        <v>13</v>
      </c>
    </row>
    <row r="385" spans="1:4" x14ac:dyDescent="0.2">
      <c r="A385" t="s">
        <v>64</v>
      </c>
      <c r="B385">
        <v>23</v>
      </c>
      <c r="C385" t="str">
        <f t="shared" si="5"/>
        <v>co23</v>
      </c>
      <c r="D385">
        <v>14</v>
      </c>
    </row>
    <row r="386" spans="1:4" x14ac:dyDescent="0.2">
      <c r="A386" t="s">
        <v>64</v>
      </c>
      <c r="B386">
        <v>24</v>
      </c>
      <c r="C386" t="str">
        <f t="shared" si="5"/>
        <v>co24</v>
      </c>
      <c r="D386">
        <v>15</v>
      </c>
    </row>
    <row r="387" spans="1:4" x14ac:dyDescent="0.2">
      <c r="A387" t="s">
        <v>64</v>
      </c>
      <c r="B387">
        <v>25</v>
      </c>
      <c r="C387" t="str">
        <f t="shared" ref="C387:C450" si="6">CONCATENATE(A387,B387)</f>
        <v>co25</v>
      </c>
      <c r="D387">
        <v>16</v>
      </c>
    </row>
    <row r="388" spans="1:4" x14ac:dyDescent="0.2">
      <c r="A388" t="s">
        <v>64</v>
      </c>
      <c r="B388">
        <v>26</v>
      </c>
      <c r="C388" t="str">
        <f t="shared" si="6"/>
        <v>co26</v>
      </c>
      <c r="D388">
        <v>18</v>
      </c>
    </row>
    <row r="389" spans="1:4" x14ac:dyDescent="0.2">
      <c r="A389" t="s">
        <v>64</v>
      </c>
      <c r="B389">
        <v>27</v>
      </c>
      <c r="C389" t="str">
        <f t="shared" si="6"/>
        <v>co27</v>
      </c>
      <c r="D389">
        <v>20</v>
      </c>
    </row>
    <row r="390" spans="1:4" x14ac:dyDescent="0.2">
      <c r="A390" t="s">
        <v>64</v>
      </c>
      <c r="B390">
        <v>28</v>
      </c>
      <c r="C390" t="str">
        <f t="shared" si="6"/>
        <v>co28</v>
      </c>
      <c r="D390">
        <v>24</v>
      </c>
    </row>
    <row r="391" spans="1:4" x14ac:dyDescent="0.2">
      <c r="A391" t="s">
        <v>64</v>
      </c>
      <c r="B391">
        <v>29</v>
      </c>
      <c r="C391" t="str">
        <f t="shared" si="6"/>
        <v>co29</v>
      </c>
      <c r="D391">
        <v>28</v>
      </c>
    </row>
    <row r="392" spans="1:4" x14ac:dyDescent="0.2">
      <c r="A392" t="s">
        <v>64</v>
      </c>
      <c r="B392">
        <v>30</v>
      </c>
      <c r="C392" t="str">
        <f t="shared" si="6"/>
        <v>co30</v>
      </c>
      <c r="D392">
        <v>32</v>
      </c>
    </row>
    <row r="393" spans="1:4" x14ac:dyDescent="0.2">
      <c r="A393" t="s">
        <v>64</v>
      </c>
      <c r="B393">
        <v>31</v>
      </c>
      <c r="C393" t="str">
        <f t="shared" si="6"/>
        <v>co31</v>
      </c>
      <c r="D393">
        <v>36</v>
      </c>
    </row>
    <row r="394" spans="1:4" x14ac:dyDescent="0.2">
      <c r="A394" t="s">
        <v>64</v>
      </c>
      <c r="B394">
        <v>32</v>
      </c>
      <c r="C394" t="str">
        <f t="shared" si="6"/>
        <v>co32</v>
      </c>
      <c r="D394">
        <v>40</v>
      </c>
    </row>
    <row r="395" spans="1:4" x14ac:dyDescent="0.2">
      <c r="A395" t="s">
        <v>64</v>
      </c>
      <c r="B395">
        <v>33</v>
      </c>
      <c r="C395" t="str">
        <f t="shared" si="6"/>
        <v>co33</v>
      </c>
      <c r="D395">
        <v>44</v>
      </c>
    </row>
    <row r="396" spans="1:4" x14ac:dyDescent="0.2">
      <c r="A396" t="s">
        <v>64</v>
      </c>
      <c r="B396">
        <v>34</v>
      </c>
      <c r="C396" t="str">
        <f t="shared" si="6"/>
        <v>co34</v>
      </c>
      <c r="D396">
        <v>48</v>
      </c>
    </row>
    <row r="397" spans="1:4" x14ac:dyDescent="0.2">
      <c r="A397" t="s">
        <v>64</v>
      </c>
      <c r="B397">
        <v>35</v>
      </c>
      <c r="C397" t="str">
        <f t="shared" si="6"/>
        <v>co35</v>
      </c>
      <c r="D397">
        <v>52</v>
      </c>
    </row>
    <row r="398" spans="1:4" x14ac:dyDescent="0.2">
      <c r="A398" t="s">
        <v>64</v>
      </c>
      <c r="B398">
        <v>36</v>
      </c>
      <c r="C398" t="str">
        <f t="shared" si="6"/>
        <v>co36</v>
      </c>
      <c r="D398">
        <v>54</v>
      </c>
    </row>
    <row r="399" spans="1:4" x14ac:dyDescent="0.2">
      <c r="A399" t="s">
        <v>64</v>
      </c>
      <c r="B399">
        <v>37</v>
      </c>
      <c r="C399" t="str">
        <f t="shared" si="6"/>
        <v>co37</v>
      </c>
      <c r="D399">
        <v>56</v>
      </c>
    </row>
    <row r="400" spans="1:4" x14ac:dyDescent="0.2">
      <c r="A400" t="s">
        <v>64</v>
      </c>
      <c r="B400">
        <v>38</v>
      </c>
      <c r="C400" t="str">
        <f t="shared" si="6"/>
        <v>co38</v>
      </c>
      <c r="D400">
        <v>64</v>
      </c>
    </row>
    <row r="401" spans="1:4" x14ac:dyDescent="0.2">
      <c r="A401" t="s">
        <v>64</v>
      </c>
      <c r="B401">
        <v>39</v>
      </c>
      <c r="C401" t="str">
        <f t="shared" si="6"/>
        <v>co39</v>
      </c>
      <c r="D401">
        <v>68</v>
      </c>
    </row>
    <row r="402" spans="1:4" x14ac:dyDescent="0.2">
      <c r="A402" t="s">
        <v>64</v>
      </c>
      <c r="B402">
        <v>40</v>
      </c>
      <c r="C402" t="str">
        <f t="shared" si="6"/>
        <v>co40</v>
      </c>
      <c r="D402">
        <v>72</v>
      </c>
    </row>
    <row r="403" spans="1:4" x14ac:dyDescent="0.2">
      <c r="A403" t="s">
        <v>64</v>
      </c>
      <c r="B403">
        <v>41</v>
      </c>
      <c r="C403" t="str">
        <f t="shared" si="6"/>
        <v>co41</v>
      </c>
      <c r="D403">
        <v>76</v>
      </c>
    </row>
    <row r="404" spans="1:4" x14ac:dyDescent="0.2">
      <c r="A404" t="s">
        <v>64</v>
      </c>
      <c r="B404">
        <v>42</v>
      </c>
      <c r="C404" t="str">
        <f t="shared" si="6"/>
        <v>co42</v>
      </c>
      <c r="D404">
        <v>80</v>
      </c>
    </row>
    <row r="405" spans="1:4" x14ac:dyDescent="0.2">
      <c r="A405" t="s">
        <v>64</v>
      </c>
      <c r="B405">
        <v>43</v>
      </c>
      <c r="C405" t="str">
        <f t="shared" si="6"/>
        <v>co43</v>
      </c>
      <c r="D405">
        <v>84</v>
      </c>
    </row>
    <row r="406" spans="1:4" x14ac:dyDescent="0.2">
      <c r="A406" t="s">
        <v>64</v>
      </c>
      <c r="B406">
        <v>44</v>
      </c>
      <c r="C406" t="str">
        <f t="shared" si="6"/>
        <v>co44</v>
      </c>
      <c r="D406">
        <v>88</v>
      </c>
    </row>
    <row r="407" spans="1:4" x14ac:dyDescent="0.2">
      <c r="A407" t="s">
        <v>65</v>
      </c>
      <c r="B407">
        <v>18</v>
      </c>
      <c r="C407" t="str">
        <f t="shared" si="6"/>
        <v>pc18</v>
      </c>
      <c r="D407">
        <v>8</v>
      </c>
    </row>
    <row r="408" spans="1:4" x14ac:dyDescent="0.2">
      <c r="A408" t="s">
        <v>65</v>
      </c>
      <c r="B408">
        <v>19</v>
      </c>
      <c r="C408" t="str">
        <f t="shared" si="6"/>
        <v>pc19</v>
      </c>
      <c r="D408">
        <v>10</v>
      </c>
    </row>
    <row r="409" spans="1:4" x14ac:dyDescent="0.2">
      <c r="A409" t="s">
        <v>65</v>
      </c>
      <c r="B409">
        <v>20</v>
      </c>
      <c r="C409" t="str">
        <f t="shared" si="6"/>
        <v>pc20</v>
      </c>
      <c r="D409">
        <v>11</v>
      </c>
    </row>
    <row r="410" spans="1:4" x14ac:dyDescent="0.2">
      <c r="A410" t="s">
        <v>65</v>
      </c>
      <c r="B410">
        <v>21</v>
      </c>
      <c r="C410" t="str">
        <f t="shared" si="6"/>
        <v>pc21</v>
      </c>
      <c r="D410">
        <v>12</v>
      </c>
    </row>
    <row r="411" spans="1:4" x14ac:dyDescent="0.2">
      <c r="A411" t="s">
        <v>65</v>
      </c>
      <c r="B411">
        <v>22</v>
      </c>
      <c r="C411" t="str">
        <f t="shared" si="6"/>
        <v>pc22</v>
      </c>
      <c r="D411">
        <v>13</v>
      </c>
    </row>
    <row r="412" spans="1:4" x14ac:dyDescent="0.2">
      <c r="A412" t="s">
        <v>65</v>
      </c>
      <c r="B412">
        <v>23</v>
      </c>
      <c r="C412" t="str">
        <f t="shared" si="6"/>
        <v>pc23</v>
      </c>
      <c r="D412">
        <v>14</v>
      </c>
    </row>
    <row r="413" spans="1:4" x14ac:dyDescent="0.2">
      <c r="A413" t="s">
        <v>65</v>
      </c>
      <c r="B413">
        <v>24</v>
      </c>
      <c r="C413" t="str">
        <f t="shared" si="6"/>
        <v>pc24</v>
      </c>
      <c r="D413">
        <v>15</v>
      </c>
    </row>
    <row r="414" spans="1:4" x14ac:dyDescent="0.2">
      <c r="A414" t="s">
        <v>65</v>
      </c>
      <c r="B414">
        <v>25</v>
      </c>
      <c r="C414" t="str">
        <f t="shared" si="6"/>
        <v>pc25</v>
      </c>
      <c r="D414">
        <v>16</v>
      </c>
    </row>
    <row r="415" spans="1:4" x14ac:dyDescent="0.2">
      <c r="A415" t="s">
        <v>65</v>
      </c>
      <c r="B415">
        <v>26</v>
      </c>
      <c r="C415" t="str">
        <f t="shared" si="6"/>
        <v>pc26</v>
      </c>
      <c r="D415">
        <v>18</v>
      </c>
    </row>
    <row r="416" spans="1:4" x14ac:dyDescent="0.2">
      <c r="A416" t="s">
        <v>65</v>
      </c>
      <c r="B416">
        <v>27</v>
      </c>
      <c r="C416" t="str">
        <f t="shared" si="6"/>
        <v>pc27</v>
      </c>
      <c r="D416">
        <v>20</v>
      </c>
    </row>
    <row r="417" spans="1:4" x14ac:dyDescent="0.2">
      <c r="A417" t="s">
        <v>65</v>
      </c>
      <c r="B417">
        <v>28</v>
      </c>
      <c r="C417" t="str">
        <f t="shared" si="6"/>
        <v>pc28</v>
      </c>
      <c r="D417">
        <v>24</v>
      </c>
    </row>
    <row r="418" spans="1:4" x14ac:dyDescent="0.2">
      <c r="A418" t="s">
        <v>65</v>
      </c>
      <c r="B418">
        <v>29</v>
      </c>
      <c r="C418" t="str">
        <f t="shared" si="6"/>
        <v>pc29</v>
      </c>
      <c r="D418">
        <v>28</v>
      </c>
    </row>
    <row r="419" spans="1:4" x14ac:dyDescent="0.2">
      <c r="A419" t="s">
        <v>65</v>
      </c>
      <c r="B419">
        <v>30</v>
      </c>
      <c r="C419" t="str">
        <f t="shared" si="6"/>
        <v>pc30</v>
      </c>
      <c r="D419">
        <v>32</v>
      </c>
    </row>
    <row r="420" spans="1:4" x14ac:dyDescent="0.2">
      <c r="A420" t="s">
        <v>65</v>
      </c>
      <c r="B420">
        <v>31</v>
      </c>
      <c r="C420" t="str">
        <f t="shared" si="6"/>
        <v>pc31</v>
      </c>
      <c r="D420">
        <v>36</v>
      </c>
    </row>
    <row r="421" spans="1:4" x14ac:dyDescent="0.2">
      <c r="A421" t="s">
        <v>65</v>
      </c>
      <c r="B421">
        <v>32</v>
      </c>
      <c r="C421" t="str">
        <f t="shared" si="6"/>
        <v>pc32</v>
      </c>
      <c r="D421">
        <v>40</v>
      </c>
    </row>
    <row r="422" spans="1:4" x14ac:dyDescent="0.2">
      <c r="A422" t="s">
        <v>65</v>
      </c>
      <c r="B422">
        <v>33</v>
      </c>
      <c r="C422" t="str">
        <f t="shared" si="6"/>
        <v>pc33</v>
      </c>
      <c r="D422">
        <v>44</v>
      </c>
    </row>
    <row r="423" spans="1:4" x14ac:dyDescent="0.2">
      <c r="A423" t="s">
        <v>65</v>
      </c>
      <c r="B423">
        <v>34</v>
      </c>
      <c r="C423" t="str">
        <f t="shared" si="6"/>
        <v>pc34</v>
      </c>
      <c r="D423">
        <v>48</v>
      </c>
    </row>
    <row r="424" spans="1:4" x14ac:dyDescent="0.2">
      <c r="A424" t="s">
        <v>65</v>
      </c>
      <c r="B424">
        <v>35</v>
      </c>
      <c r="C424" t="str">
        <f t="shared" si="6"/>
        <v>pc35</v>
      </c>
      <c r="D424">
        <v>52</v>
      </c>
    </row>
    <row r="425" spans="1:4" x14ac:dyDescent="0.2">
      <c r="A425" t="s">
        <v>65</v>
      </c>
      <c r="B425">
        <v>36</v>
      </c>
      <c r="C425" t="str">
        <f t="shared" si="6"/>
        <v>pc36</v>
      </c>
      <c r="D425">
        <v>54</v>
      </c>
    </row>
    <row r="426" spans="1:4" x14ac:dyDescent="0.2">
      <c r="A426" t="s">
        <v>65</v>
      </c>
      <c r="B426">
        <v>37</v>
      </c>
      <c r="C426" t="str">
        <f t="shared" si="6"/>
        <v>pc37</v>
      </c>
      <c r="D426">
        <v>56</v>
      </c>
    </row>
    <row r="427" spans="1:4" x14ac:dyDescent="0.2">
      <c r="A427" t="s">
        <v>65</v>
      </c>
      <c r="B427">
        <v>38</v>
      </c>
      <c r="C427" t="str">
        <f t="shared" si="6"/>
        <v>pc38</v>
      </c>
      <c r="D427">
        <v>64</v>
      </c>
    </row>
    <row r="428" spans="1:4" x14ac:dyDescent="0.2">
      <c r="A428" t="s">
        <v>65</v>
      </c>
      <c r="B428">
        <v>39</v>
      </c>
      <c r="C428" t="str">
        <f t="shared" si="6"/>
        <v>pc39</v>
      </c>
      <c r="D428">
        <v>68</v>
      </c>
    </row>
    <row r="429" spans="1:4" x14ac:dyDescent="0.2">
      <c r="A429" t="s">
        <v>65</v>
      </c>
      <c r="B429">
        <v>40</v>
      </c>
      <c r="C429" t="str">
        <f t="shared" si="6"/>
        <v>pc40</v>
      </c>
      <c r="D429">
        <v>72</v>
      </c>
    </row>
    <row r="430" spans="1:4" x14ac:dyDescent="0.2">
      <c r="A430" t="s">
        <v>65</v>
      </c>
      <c r="B430">
        <v>41</v>
      </c>
      <c r="C430" t="str">
        <f t="shared" si="6"/>
        <v>pc41</v>
      </c>
      <c r="D430">
        <v>76</v>
      </c>
    </row>
    <row r="431" spans="1:4" x14ac:dyDescent="0.2">
      <c r="A431" t="s">
        <v>65</v>
      </c>
      <c r="B431">
        <v>42</v>
      </c>
      <c r="C431" t="str">
        <f t="shared" si="6"/>
        <v>pc42</v>
      </c>
      <c r="D431">
        <v>80</v>
      </c>
    </row>
    <row r="432" spans="1:4" x14ac:dyDescent="0.2">
      <c r="A432" t="s">
        <v>65</v>
      </c>
      <c r="B432">
        <v>43</v>
      </c>
      <c r="C432" t="str">
        <f t="shared" si="6"/>
        <v>pc43</v>
      </c>
      <c r="D432">
        <v>84</v>
      </c>
    </row>
    <row r="433" spans="1:4" x14ac:dyDescent="0.2">
      <c r="A433" t="s">
        <v>65</v>
      </c>
      <c r="B433">
        <v>44</v>
      </c>
      <c r="C433" t="str">
        <f t="shared" si="6"/>
        <v>pc44</v>
      </c>
      <c r="D433">
        <v>88</v>
      </c>
    </row>
    <row r="434" spans="1:4" x14ac:dyDescent="0.2">
      <c r="A434" t="s">
        <v>66</v>
      </c>
      <c r="B434">
        <v>18</v>
      </c>
      <c r="C434" t="str">
        <f t="shared" si="6"/>
        <v>po18</v>
      </c>
      <c r="D434">
        <v>8</v>
      </c>
    </row>
    <row r="435" spans="1:4" x14ac:dyDescent="0.2">
      <c r="A435" t="s">
        <v>66</v>
      </c>
      <c r="B435">
        <v>19</v>
      </c>
      <c r="C435" t="str">
        <f t="shared" si="6"/>
        <v>po19</v>
      </c>
      <c r="D435">
        <v>10</v>
      </c>
    </row>
    <row r="436" spans="1:4" x14ac:dyDescent="0.2">
      <c r="A436" t="s">
        <v>66</v>
      </c>
      <c r="B436">
        <v>20</v>
      </c>
      <c r="C436" t="str">
        <f t="shared" si="6"/>
        <v>po20</v>
      </c>
      <c r="D436">
        <v>11</v>
      </c>
    </row>
    <row r="437" spans="1:4" x14ac:dyDescent="0.2">
      <c r="A437" t="s">
        <v>66</v>
      </c>
      <c r="B437">
        <v>21</v>
      </c>
      <c r="C437" t="str">
        <f t="shared" si="6"/>
        <v>po21</v>
      </c>
      <c r="D437">
        <v>12</v>
      </c>
    </row>
    <row r="438" spans="1:4" x14ac:dyDescent="0.2">
      <c r="A438" t="s">
        <v>66</v>
      </c>
      <c r="B438">
        <v>22</v>
      </c>
      <c r="C438" t="str">
        <f t="shared" si="6"/>
        <v>po22</v>
      </c>
      <c r="D438">
        <v>13</v>
      </c>
    </row>
    <row r="439" spans="1:4" x14ac:dyDescent="0.2">
      <c r="A439" t="s">
        <v>66</v>
      </c>
      <c r="B439">
        <v>23</v>
      </c>
      <c r="C439" t="str">
        <f t="shared" si="6"/>
        <v>po23</v>
      </c>
      <c r="D439">
        <v>14</v>
      </c>
    </row>
    <row r="440" spans="1:4" x14ac:dyDescent="0.2">
      <c r="A440" t="s">
        <v>66</v>
      </c>
      <c r="B440">
        <v>24</v>
      </c>
      <c r="C440" t="str">
        <f t="shared" si="6"/>
        <v>po24</v>
      </c>
      <c r="D440">
        <v>15</v>
      </c>
    </row>
    <row r="441" spans="1:4" x14ac:dyDescent="0.2">
      <c r="A441" t="s">
        <v>66</v>
      </c>
      <c r="B441">
        <v>25</v>
      </c>
      <c r="C441" t="str">
        <f t="shared" si="6"/>
        <v>po25</v>
      </c>
      <c r="D441">
        <v>16</v>
      </c>
    </row>
    <row r="442" spans="1:4" x14ac:dyDescent="0.2">
      <c r="A442" t="s">
        <v>66</v>
      </c>
      <c r="B442">
        <v>26</v>
      </c>
      <c r="C442" t="str">
        <f t="shared" si="6"/>
        <v>po26</v>
      </c>
      <c r="D442">
        <v>18</v>
      </c>
    </row>
    <row r="443" spans="1:4" x14ac:dyDescent="0.2">
      <c r="A443" t="s">
        <v>66</v>
      </c>
      <c r="B443">
        <v>27</v>
      </c>
      <c r="C443" t="str">
        <f t="shared" si="6"/>
        <v>po27</v>
      </c>
      <c r="D443">
        <v>20</v>
      </c>
    </row>
    <row r="444" spans="1:4" x14ac:dyDescent="0.2">
      <c r="A444" t="s">
        <v>66</v>
      </c>
      <c r="B444">
        <v>28</v>
      </c>
      <c r="C444" t="str">
        <f t="shared" si="6"/>
        <v>po28</v>
      </c>
      <c r="D444">
        <v>24</v>
      </c>
    </row>
    <row r="445" spans="1:4" x14ac:dyDescent="0.2">
      <c r="A445" t="s">
        <v>66</v>
      </c>
      <c r="B445">
        <v>29</v>
      </c>
      <c r="C445" t="str">
        <f t="shared" si="6"/>
        <v>po29</v>
      </c>
      <c r="D445">
        <v>28</v>
      </c>
    </row>
    <row r="446" spans="1:4" x14ac:dyDescent="0.2">
      <c r="A446" t="s">
        <v>66</v>
      </c>
      <c r="B446">
        <v>30</v>
      </c>
      <c r="C446" t="str">
        <f t="shared" si="6"/>
        <v>po30</v>
      </c>
      <c r="D446">
        <v>32</v>
      </c>
    </row>
    <row r="447" spans="1:4" x14ac:dyDescent="0.2">
      <c r="A447" t="s">
        <v>66</v>
      </c>
      <c r="B447">
        <v>31</v>
      </c>
      <c r="C447" t="str">
        <f t="shared" si="6"/>
        <v>po31</v>
      </c>
      <c r="D447">
        <v>36</v>
      </c>
    </row>
    <row r="448" spans="1:4" x14ac:dyDescent="0.2">
      <c r="A448" t="s">
        <v>66</v>
      </c>
      <c r="B448">
        <v>32</v>
      </c>
      <c r="C448" t="str">
        <f t="shared" si="6"/>
        <v>po32</v>
      </c>
      <c r="D448">
        <v>40</v>
      </c>
    </row>
    <row r="449" spans="1:4" x14ac:dyDescent="0.2">
      <c r="A449" t="s">
        <v>66</v>
      </c>
      <c r="B449">
        <v>33</v>
      </c>
      <c r="C449" t="str">
        <f t="shared" si="6"/>
        <v>po33</v>
      </c>
      <c r="D449">
        <v>44</v>
      </c>
    </row>
    <row r="450" spans="1:4" x14ac:dyDescent="0.2">
      <c r="A450" t="s">
        <v>66</v>
      </c>
      <c r="B450">
        <v>34</v>
      </c>
      <c r="C450" t="str">
        <f t="shared" si="6"/>
        <v>po34</v>
      </c>
      <c r="D450">
        <v>48</v>
      </c>
    </row>
    <row r="451" spans="1:4" x14ac:dyDescent="0.2">
      <c r="A451" t="s">
        <v>66</v>
      </c>
      <c r="B451">
        <v>35</v>
      </c>
      <c r="C451" t="str">
        <f t="shared" ref="C451:C514" si="7">CONCATENATE(A451,B451)</f>
        <v>po35</v>
      </c>
      <c r="D451">
        <v>52</v>
      </c>
    </row>
    <row r="452" spans="1:4" x14ac:dyDescent="0.2">
      <c r="A452" t="s">
        <v>66</v>
      </c>
      <c r="B452">
        <v>36</v>
      </c>
      <c r="C452" t="str">
        <f t="shared" si="7"/>
        <v>po36</v>
      </c>
      <c r="D452">
        <v>54</v>
      </c>
    </row>
    <row r="453" spans="1:4" x14ac:dyDescent="0.2">
      <c r="A453" t="s">
        <v>66</v>
      </c>
      <c r="B453">
        <v>37</v>
      </c>
      <c r="C453" t="str">
        <f t="shared" si="7"/>
        <v>po37</v>
      </c>
      <c r="D453">
        <v>56</v>
      </c>
    </row>
    <row r="454" spans="1:4" x14ac:dyDescent="0.2">
      <c r="A454" t="s">
        <v>66</v>
      </c>
      <c r="B454">
        <v>38</v>
      </c>
      <c r="C454" t="str">
        <f t="shared" si="7"/>
        <v>po38</v>
      </c>
      <c r="D454">
        <v>64</v>
      </c>
    </row>
    <row r="455" spans="1:4" x14ac:dyDescent="0.2">
      <c r="A455" t="s">
        <v>66</v>
      </c>
      <c r="B455">
        <v>39</v>
      </c>
      <c r="C455" t="str">
        <f t="shared" si="7"/>
        <v>po39</v>
      </c>
      <c r="D455">
        <v>68</v>
      </c>
    </row>
    <row r="456" spans="1:4" x14ac:dyDescent="0.2">
      <c r="A456" t="s">
        <v>66</v>
      </c>
      <c r="B456">
        <v>40</v>
      </c>
      <c r="C456" t="str">
        <f t="shared" si="7"/>
        <v>po40</v>
      </c>
      <c r="D456">
        <v>72</v>
      </c>
    </row>
    <row r="457" spans="1:4" x14ac:dyDescent="0.2">
      <c r="A457" t="s">
        <v>66</v>
      </c>
      <c r="B457">
        <v>41</v>
      </c>
      <c r="C457" t="str">
        <f t="shared" si="7"/>
        <v>po41</v>
      </c>
      <c r="D457">
        <v>76</v>
      </c>
    </row>
    <row r="458" spans="1:4" x14ac:dyDescent="0.2">
      <c r="A458" t="s">
        <v>66</v>
      </c>
      <c r="B458">
        <v>42</v>
      </c>
      <c r="C458" t="str">
        <f t="shared" si="7"/>
        <v>po42</v>
      </c>
      <c r="D458">
        <v>80</v>
      </c>
    </row>
    <row r="459" spans="1:4" x14ac:dyDescent="0.2">
      <c r="A459" t="s">
        <v>66</v>
      </c>
      <c r="B459">
        <v>43</v>
      </c>
      <c r="C459" t="str">
        <f t="shared" si="7"/>
        <v>po43</v>
      </c>
      <c r="D459">
        <v>84</v>
      </c>
    </row>
    <row r="460" spans="1:4" x14ac:dyDescent="0.2">
      <c r="A460" t="s">
        <v>66</v>
      </c>
      <c r="B460">
        <v>44</v>
      </c>
      <c r="C460" t="str">
        <f t="shared" si="7"/>
        <v>po44</v>
      </c>
      <c r="D460">
        <v>88</v>
      </c>
    </row>
    <row r="461" spans="1:4" x14ac:dyDescent="0.2">
      <c r="A461" t="s">
        <v>51</v>
      </c>
      <c r="B461">
        <v>18</v>
      </c>
      <c r="C461" t="str">
        <f t="shared" si="7"/>
        <v>b18</v>
      </c>
      <c r="D461">
        <v>10</v>
      </c>
    </row>
    <row r="462" spans="1:4" x14ac:dyDescent="0.2">
      <c r="A462" t="s">
        <v>51</v>
      </c>
      <c r="B462">
        <v>19</v>
      </c>
      <c r="C462" t="str">
        <f t="shared" si="7"/>
        <v>b19</v>
      </c>
      <c r="D462">
        <v>12</v>
      </c>
    </row>
    <row r="463" spans="1:4" x14ac:dyDescent="0.2">
      <c r="A463" t="s">
        <v>51</v>
      </c>
      <c r="B463">
        <v>20</v>
      </c>
      <c r="C463" t="str">
        <f t="shared" si="7"/>
        <v>b20</v>
      </c>
      <c r="D463">
        <v>15</v>
      </c>
    </row>
    <row r="464" spans="1:4" x14ac:dyDescent="0.2">
      <c r="A464" t="s">
        <v>51</v>
      </c>
      <c r="B464">
        <v>21</v>
      </c>
      <c r="C464" t="str">
        <f t="shared" si="7"/>
        <v>b21</v>
      </c>
      <c r="D464">
        <v>18</v>
      </c>
    </row>
    <row r="465" spans="1:4" x14ac:dyDescent="0.2">
      <c r="A465" t="s">
        <v>51</v>
      </c>
      <c r="B465">
        <v>22</v>
      </c>
      <c r="C465" t="str">
        <f t="shared" si="7"/>
        <v>b22</v>
      </c>
      <c r="D465">
        <v>20</v>
      </c>
    </row>
    <row r="466" spans="1:4" x14ac:dyDescent="0.2">
      <c r="A466" t="s">
        <v>51</v>
      </c>
      <c r="B466">
        <v>23</v>
      </c>
      <c r="C466" t="str">
        <f t="shared" si="7"/>
        <v>b23</v>
      </c>
      <c r="D466">
        <v>24</v>
      </c>
    </row>
    <row r="467" spans="1:4" x14ac:dyDescent="0.2">
      <c r="A467" t="s">
        <v>51</v>
      </c>
      <c r="B467">
        <v>24</v>
      </c>
      <c r="C467" t="str">
        <f t="shared" si="7"/>
        <v>b24</v>
      </c>
      <c r="D467">
        <v>28</v>
      </c>
    </row>
    <row r="468" spans="1:4" x14ac:dyDescent="0.2">
      <c r="A468" t="s">
        <v>51</v>
      </c>
      <c r="B468">
        <v>25</v>
      </c>
      <c r="C468" t="str">
        <f t="shared" si="7"/>
        <v>b25</v>
      </c>
      <c r="D468">
        <v>32</v>
      </c>
    </row>
    <row r="469" spans="1:4" x14ac:dyDescent="0.2">
      <c r="A469" t="s">
        <v>51</v>
      </c>
      <c r="B469">
        <v>26</v>
      </c>
      <c r="C469" t="str">
        <f t="shared" si="7"/>
        <v>b26</v>
      </c>
      <c r="D469">
        <v>36</v>
      </c>
    </row>
    <row r="470" spans="1:4" x14ac:dyDescent="0.2">
      <c r="A470" t="s">
        <v>51</v>
      </c>
      <c r="B470">
        <v>27</v>
      </c>
      <c r="C470" t="str">
        <f t="shared" si="7"/>
        <v>b27</v>
      </c>
      <c r="D470">
        <v>44</v>
      </c>
    </row>
    <row r="471" spans="1:4" x14ac:dyDescent="0.2">
      <c r="A471" t="s">
        <v>51</v>
      </c>
      <c r="B471">
        <v>28</v>
      </c>
      <c r="C471" t="str">
        <f t="shared" si="7"/>
        <v>b28</v>
      </c>
      <c r="D471">
        <v>48</v>
      </c>
    </row>
    <row r="472" spans="1:4" x14ac:dyDescent="0.2">
      <c r="A472" t="s">
        <v>51</v>
      </c>
      <c r="B472">
        <v>29</v>
      </c>
      <c r="C472" t="str">
        <f t="shared" si="7"/>
        <v>b29</v>
      </c>
      <c r="D472">
        <v>56</v>
      </c>
    </row>
    <row r="473" spans="1:4" x14ac:dyDescent="0.2">
      <c r="A473" t="s">
        <v>51</v>
      </c>
      <c r="B473">
        <v>30</v>
      </c>
      <c r="C473" t="str">
        <f t="shared" si="7"/>
        <v>b30</v>
      </c>
      <c r="D473">
        <v>64</v>
      </c>
    </row>
    <row r="474" spans="1:4" x14ac:dyDescent="0.2">
      <c r="A474" t="s">
        <v>51</v>
      </c>
      <c r="B474">
        <v>31</v>
      </c>
      <c r="C474" t="str">
        <f t="shared" si="7"/>
        <v>b31</v>
      </c>
      <c r="D474">
        <v>68</v>
      </c>
    </row>
    <row r="475" spans="1:4" x14ac:dyDescent="0.2">
      <c r="A475" t="s">
        <v>51</v>
      </c>
      <c r="B475">
        <v>32</v>
      </c>
      <c r="C475" t="str">
        <f t="shared" si="7"/>
        <v>b32</v>
      </c>
      <c r="D475">
        <v>72</v>
      </c>
    </row>
    <row r="476" spans="1:4" x14ac:dyDescent="0.2">
      <c r="A476" t="s">
        <v>51</v>
      </c>
      <c r="B476">
        <v>33</v>
      </c>
      <c r="C476" t="str">
        <f t="shared" si="7"/>
        <v>b33</v>
      </c>
      <c r="D476">
        <v>84</v>
      </c>
    </row>
    <row r="477" spans="1:4" x14ac:dyDescent="0.2">
      <c r="A477" t="s">
        <v>51</v>
      </c>
      <c r="B477">
        <v>34</v>
      </c>
      <c r="C477" t="str">
        <f t="shared" si="7"/>
        <v>b34</v>
      </c>
      <c r="D477">
        <v>96</v>
      </c>
    </row>
    <row r="478" spans="1:4" x14ac:dyDescent="0.2">
      <c r="A478" t="s">
        <v>51</v>
      </c>
      <c r="B478">
        <v>35</v>
      </c>
      <c r="C478" t="str">
        <f t="shared" si="7"/>
        <v>b35</v>
      </c>
      <c r="D478">
        <v>104</v>
      </c>
    </row>
    <row r="479" spans="1:4" x14ac:dyDescent="0.2">
      <c r="A479" t="s">
        <v>51</v>
      </c>
      <c r="B479">
        <v>36</v>
      </c>
      <c r="C479" t="str">
        <f t="shared" si="7"/>
        <v>b36</v>
      </c>
      <c r="D479">
        <v>112</v>
      </c>
    </row>
    <row r="480" spans="1:4" x14ac:dyDescent="0.2">
      <c r="A480" t="s">
        <v>51</v>
      </c>
      <c r="B480">
        <v>37</v>
      </c>
      <c r="C480" t="str">
        <f t="shared" si="7"/>
        <v>b37</v>
      </c>
      <c r="D480">
        <v>120</v>
      </c>
    </row>
    <row r="481" spans="1:4" x14ac:dyDescent="0.2">
      <c r="A481" t="s">
        <v>51</v>
      </c>
      <c r="B481">
        <v>38</v>
      </c>
      <c r="C481" t="str">
        <f t="shared" si="7"/>
        <v>b38</v>
      </c>
      <c r="D481">
        <v>128</v>
      </c>
    </row>
    <row r="482" spans="1:4" x14ac:dyDescent="0.2">
      <c r="A482" t="s">
        <v>51</v>
      </c>
      <c r="B482">
        <v>39</v>
      </c>
      <c r="C482" t="str">
        <f t="shared" si="7"/>
        <v>b39</v>
      </c>
      <c r="D482">
        <v>136</v>
      </c>
    </row>
    <row r="483" spans="1:4" x14ac:dyDescent="0.2">
      <c r="A483" t="s">
        <v>51</v>
      </c>
      <c r="B483">
        <v>40</v>
      </c>
      <c r="C483" t="str">
        <f t="shared" si="7"/>
        <v>b40</v>
      </c>
      <c r="D483">
        <v>144</v>
      </c>
    </row>
    <row r="484" spans="1:4" x14ac:dyDescent="0.2">
      <c r="A484" t="s">
        <v>51</v>
      </c>
      <c r="B484">
        <v>41</v>
      </c>
      <c r="C484" t="str">
        <f t="shared" si="7"/>
        <v>b41</v>
      </c>
      <c r="D484">
        <v>152</v>
      </c>
    </row>
    <row r="485" spans="1:4" x14ac:dyDescent="0.2">
      <c r="A485" t="s">
        <v>51</v>
      </c>
      <c r="B485">
        <v>42</v>
      </c>
      <c r="C485" t="str">
        <f t="shared" si="7"/>
        <v>b42</v>
      </c>
      <c r="D485">
        <v>160</v>
      </c>
    </row>
    <row r="486" spans="1:4" x14ac:dyDescent="0.2">
      <c r="A486" t="s">
        <v>51</v>
      </c>
      <c r="B486">
        <v>43</v>
      </c>
      <c r="C486" t="str">
        <f t="shared" si="7"/>
        <v>b43</v>
      </c>
      <c r="D486">
        <v>164</v>
      </c>
    </row>
    <row r="487" spans="1:4" x14ac:dyDescent="0.2">
      <c r="A487" t="s">
        <v>51</v>
      </c>
      <c r="B487">
        <v>44</v>
      </c>
      <c r="C487" t="str">
        <f t="shared" si="7"/>
        <v>b44</v>
      </c>
      <c r="D487">
        <v>168</v>
      </c>
    </row>
    <row r="488" spans="1:4" x14ac:dyDescent="0.2">
      <c r="A488" t="s">
        <v>62</v>
      </c>
      <c r="B488">
        <v>18</v>
      </c>
      <c r="C488" t="str">
        <f t="shared" si="7"/>
        <v>w18</v>
      </c>
      <c r="D488">
        <v>10</v>
      </c>
    </row>
    <row r="489" spans="1:4" x14ac:dyDescent="0.2">
      <c r="A489" t="s">
        <v>62</v>
      </c>
      <c r="B489">
        <v>19</v>
      </c>
      <c r="C489" t="str">
        <f t="shared" si="7"/>
        <v>w19</v>
      </c>
      <c r="D489">
        <v>12</v>
      </c>
    </row>
    <row r="490" spans="1:4" x14ac:dyDescent="0.2">
      <c r="A490" t="s">
        <v>62</v>
      </c>
      <c r="B490">
        <v>20</v>
      </c>
      <c r="C490" t="str">
        <f t="shared" si="7"/>
        <v>w20</v>
      </c>
      <c r="D490">
        <v>15</v>
      </c>
    </row>
    <row r="491" spans="1:4" x14ac:dyDescent="0.2">
      <c r="A491" t="s">
        <v>62</v>
      </c>
      <c r="B491">
        <v>21</v>
      </c>
      <c r="C491" t="str">
        <f t="shared" si="7"/>
        <v>w21</v>
      </c>
      <c r="D491">
        <v>18</v>
      </c>
    </row>
    <row r="492" spans="1:4" x14ac:dyDescent="0.2">
      <c r="A492" t="s">
        <v>62</v>
      </c>
      <c r="B492">
        <v>22</v>
      </c>
      <c r="C492" t="str">
        <f t="shared" si="7"/>
        <v>w22</v>
      </c>
      <c r="D492">
        <v>20</v>
      </c>
    </row>
    <row r="493" spans="1:4" x14ac:dyDescent="0.2">
      <c r="A493" t="s">
        <v>62</v>
      </c>
      <c r="B493">
        <v>23</v>
      </c>
      <c r="C493" t="str">
        <f t="shared" si="7"/>
        <v>w23</v>
      </c>
      <c r="D493">
        <v>24</v>
      </c>
    </row>
    <row r="494" spans="1:4" x14ac:dyDescent="0.2">
      <c r="A494" t="s">
        <v>62</v>
      </c>
      <c r="B494">
        <v>24</v>
      </c>
      <c r="C494" t="str">
        <f t="shared" si="7"/>
        <v>w24</v>
      </c>
      <c r="D494">
        <v>28</v>
      </c>
    </row>
    <row r="495" spans="1:4" x14ac:dyDescent="0.2">
      <c r="A495" t="s">
        <v>62</v>
      </c>
      <c r="B495">
        <v>25</v>
      </c>
      <c r="C495" t="str">
        <f t="shared" si="7"/>
        <v>w25</v>
      </c>
      <c r="D495">
        <v>32</v>
      </c>
    </row>
    <row r="496" spans="1:4" x14ac:dyDescent="0.2">
      <c r="A496" t="s">
        <v>62</v>
      </c>
      <c r="B496">
        <v>26</v>
      </c>
      <c r="C496" t="str">
        <f t="shared" si="7"/>
        <v>w26</v>
      </c>
      <c r="D496">
        <v>36</v>
      </c>
    </row>
    <row r="497" spans="1:4" x14ac:dyDescent="0.2">
      <c r="A497" t="s">
        <v>62</v>
      </c>
      <c r="B497">
        <v>27</v>
      </c>
      <c r="C497" t="str">
        <f t="shared" si="7"/>
        <v>w27</v>
      </c>
      <c r="D497">
        <v>44</v>
      </c>
    </row>
    <row r="498" spans="1:4" x14ac:dyDescent="0.2">
      <c r="A498" t="s">
        <v>62</v>
      </c>
      <c r="B498">
        <v>28</v>
      </c>
      <c r="C498" t="str">
        <f t="shared" si="7"/>
        <v>w28</v>
      </c>
      <c r="D498">
        <v>48</v>
      </c>
    </row>
    <row r="499" spans="1:4" x14ac:dyDescent="0.2">
      <c r="A499" t="s">
        <v>62</v>
      </c>
      <c r="B499">
        <v>29</v>
      </c>
      <c r="C499" t="str">
        <f t="shared" si="7"/>
        <v>w29</v>
      </c>
      <c r="D499">
        <v>56</v>
      </c>
    </row>
    <row r="500" spans="1:4" x14ac:dyDescent="0.2">
      <c r="A500" t="s">
        <v>62</v>
      </c>
      <c r="B500">
        <v>30</v>
      </c>
      <c r="C500" t="str">
        <f t="shared" si="7"/>
        <v>w30</v>
      </c>
      <c r="D500">
        <v>64</v>
      </c>
    </row>
    <row r="501" spans="1:4" x14ac:dyDescent="0.2">
      <c r="A501" t="s">
        <v>62</v>
      </c>
      <c r="B501">
        <v>31</v>
      </c>
      <c r="C501" t="str">
        <f t="shared" si="7"/>
        <v>w31</v>
      </c>
      <c r="D501">
        <v>68</v>
      </c>
    </row>
    <row r="502" spans="1:4" x14ac:dyDescent="0.2">
      <c r="A502" t="s">
        <v>62</v>
      </c>
      <c r="B502">
        <v>32</v>
      </c>
      <c r="C502" t="str">
        <f t="shared" si="7"/>
        <v>w32</v>
      </c>
      <c r="D502">
        <v>72</v>
      </c>
    </row>
    <row r="503" spans="1:4" x14ac:dyDescent="0.2">
      <c r="A503" t="s">
        <v>62</v>
      </c>
      <c r="B503">
        <v>33</v>
      </c>
      <c r="C503" t="str">
        <f t="shared" si="7"/>
        <v>w33</v>
      </c>
      <c r="D503">
        <v>84</v>
      </c>
    </row>
    <row r="504" spans="1:4" x14ac:dyDescent="0.2">
      <c r="A504" t="s">
        <v>62</v>
      </c>
      <c r="B504">
        <v>34</v>
      </c>
      <c r="C504" t="str">
        <f t="shared" si="7"/>
        <v>w34</v>
      </c>
      <c r="D504">
        <v>96</v>
      </c>
    </row>
    <row r="505" spans="1:4" x14ac:dyDescent="0.2">
      <c r="A505" t="s">
        <v>62</v>
      </c>
      <c r="B505">
        <v>35</v>
      </c>
      <c r="C505" t="str">
        <f t="shared" si="7"/>
        <v>w35</v>
      </c>
      <c r="D505">
        <v>104</v>
      </c>
    </row>
    <row r="506" spans="1:4" x14ac:dyDescent="0.2">
      <c r="A506" t="s">
        <v>62</v>
      </c>
      <c r="B506">
        <v>36</v>
      </c>
      <c r="C506" t="str">
        <f t="shared" si="7"/>
        <v>w36</v>
      </c>
      <c r="D506">
        <v>112</v>
      </c>
    </row>
    <row r="507" spans="1:4" x14ac:dyDescent="0.2">
      <c r="A507" t="s">
        <v>62</v>
      </c>
      <c r="B507">
        <v>37</v>
      </c>
      <c r="C507" t="str">
        <f t="shared" si="7"/>
        <v>w37</v>
      </c>
      <c r="D507">
        <v>120</v>
      </c>
    </row>
    <row r="508" spans="1:4" x14ac:dyDescent="0.2">
      <c r="A508" t="s">
        <v>62</v>
      </c>
      <c r="B508">
        <v>38</v>
      </c>
      <c r="C508" t="str">
        <f t="shared" si="7"/>
        <v>w38</v>
      </c>
      <c r="D508">
        <v>128</v>
      </c>
    </row>
    <row r="509" spans="1:4" x14ac:dyDescent="0.2">
      <c r="A509" t="s">
        <v>62</v>
      </c>
      <c r="B509">
        <v>39</v>
      </c>
      <c r="C509" t="str">
        <f t="shared" si="7"/>
        <v>w39</v>
      </c>
      <c r="D509">
        <v>136</v>
      </c>
    </row>
    <row r="510" spans="1:4" x14ac:dyDescent="0.2">
      <c r="A510" t="s">
        <v>62</v>
      </c>
      <c r="B510">
        <v>40</v>
      </c>
      <c r="C510" t="str">
        <f t="shared" si="7"/>
        <v>w40</v>
      </c>
      <c r="D510">
        <v>144</v>
      </c>
    </row>
    <row r="511" spans="1:4" x14ac:dyDescent="0.2">
      <c r="A511" t="s">
        <v>62</v>
      </c>
      <c r="B511">
        <v>41</v>
      </c>
      <c r="C511" t="str">
        <f t="shared" si="7"/>
        <v>w41</v>
      </c>
      <c r="D511">
        <v>152</v>
      </c>
    </row>
    <row r="512" spans="1:4" x14ac:dyDescent="0.2">
      <c r="A512" t="s">
        <v>62</v>
      </c>
      <c r="B512">
        <v>42</v>
      </c>
      <c r="C512" t="str">
        <f t="shared" si="7"/>
        <v>w42</v>
      </c>
      <c r="D512">
        <v>160</v>
      </c>
    </row>
    <row r="513" spans="1:4" x14ac:dyDescent="0.2">
      <c r="A513" t="s">
        <v>62</v>
      </c>
      <c r="B513">
        <v>43</v>
      </c>
      <c r="C513" t="str">
        <f t="shared" si="7"/>
        <v>w43</v>
      </c>
      <c r="D513">
        <v>164</v>
      </c>
    </row>
    <row r="514" spans="1:4" x14ac:dyDescent="0.2">
      <c r="A514" t="s">
        <v>62</v>
      </c>
      <c r="B514">
        <v>44</v>
      </c>
      <c r="C514" t="str">
        <f t="shared" si="7"/>
        <v>w44</v>
      </c>
      <c r="D514">
        <v>168</v>
      </c>
    </row>
    <row r="515" spans="1:4" x14ac:dyDescent="0.2">
      <c r="A515" t="s">
        <v>67</v>
      </c>
      <c r="B515">
        <v>18</v>
      </c>
      <c r="C515" t="str">
        <f t="shared" ref="C515:C520" si="8">CONCATENATE(A515,B515)</f>
        <v>sh18</v>
      </c>
      <c r="D515">
        <v>32</v>
      </c>
    </row>
    <row r="516" spans="1:4" x14ac:dyDescent="0.2">
      <c r="A516" t="s">
        <v>67</v>
      </c>
      <c r="B516">
        <v>19</v>
      </c>
      <c r="C516" t="str">
        <f t="shared" si="8"/>
        <v>sh19</v>
      </c>
      <c r="D516">
        <v>32</v>
      </c>
    </row>
    <row r="517" spans="1:4" x14ac:dyDescent="0.2">
      <c r="A517" t="s">
        <v>67</v>
      </c>
      <c r="B517">
        <v>20</v>
      </c>
      <c r="C517" t="str">
        <f t="shared" si="8"/>
        <v>sh20</v>
      </c>
      <c r="D517">
        <v>32</v>
      </c>
    </row>
    <row r="518" spans="1:4" x14ac:dyDescent="0.2">
      <c r="A518" t="s">
        <v>67</v>
      </c>
      <c r="B518">
        <v>21</v>
      </c>
      <c r="C518" t="str">
        <f t="shared" si="8"/>
        <v>sh21</v>
      </c>
      <c r="D518">
        <v>32</v>
      </c>
    </row>
    <row r="519" spans="1:4" x14ac:dyDescent="0.2">
      <c r="A519" t="s">
        <v>67</v>
      </c>
      <c r="B519">
        <v>22</v>
      </c>
      <c r="C519" t="str">
        <f t="shared" si="8"/>
        <v>sh22</v>
      </c>
      <c r="D519">
        <v>32</v>
      </c>
    </row>
    <row r="520" spans="1:4" x14ac:dyDescent="0.2">
      <c r="A520" t="s">
        <v>67</v>
      </c>
      <c r="B520">
        <v>23</v>
      </c>
      <c r="C520" t="str">
        <f t="shared" si="8"/>
        <v>sh23</v>
      </c>
      <c r="D520">
        <v>32</v>
      </c>
    </row>
    <row r="521" spans="1:4" x14ac:dyDescent="0.2">
      <c r="A521" t="s">
        <v>67</v>
      </c>
      <c r="B521">
        <v>24</v>
      </c>
      <c r="C521" t="str">
        <f t="shared" ref="C521:C529" si="9">CONCATENATE(A521,B521)</f>
        <v>sh24</v>
      </c>
      <c r="D521">
        <v>32</v>
      </c>
    </row>
    <row r="522" spans="1:4" x14ac:dyDescent="0.2">
      <c r="A522" t="s">
        <v>67</v>
      </c>
      <c r="B522">
        <v>25</v>
      </c>
      <c r="C522" t="str">
        <f t="shared" si="9"/>
        <v>sh25</v>
      </c>
      <c r="D522">
        <v>32</v>
      </c>
    </row>
    <row r="523" spans="1:4" x14ac:dyDescent="0.2">
      <c r="A523" t="s">
        <v>67</v>
      </c>
      <c r="B523">
        <v>26</v>
      </c>
      <c r="C523" t="str">
        <f t="shared" si="9"/>
        <v>sh26</v>
      </c>
      <c r="D523">
        <v>32</v>
      </c>
    </row>
    <row r="524" spans="1:4" x14ac:dyDescent="0.2">
      <c r="A524" t="s">
        <v>67</v>
      </c>
      <c r="B524">
        <v>27</v>
      </c>
      <c r="C524" t="str">
        <f t="shared" si="9"/>
        <v>sh27</v>
      </c>
      <c r="D524">
        <v>32</v>
      </c>
    </row>
    <row r="525" spans="1:4" x14ac:dyDescent="0.2">
      <c r="A525" t="s">
        <v>67</v>
      </c>
      <c r="B525">
        <v>28</v>
      </c>
      <c r="C525" t="str">
        <f t="shared" si="9"/>
        <v>sh28</v>
      </c>
      <c r="D525">
        <v>32</v>
      </c>
    </row>
    <row r="526" spans="1:4" x14ac:dyDescent="0.2">
      <c r="A526" t="s">
        <v>67</v>
      </c>
      <c r="B526">
        <v>29</v>
      </c>
      <c r="C526" t="str">
        <f t="shared" si="9"/>
        <v>sh29</v>
      </c>
      <c r="D526">
        <v>32</v>
      </c>
    </row>
    <row r="527" spans="1:4" x14ac:dyDescent="0.2">
      <c r="A527" t="s">
        <v>67</v>
      </c>
      <c r="B527">
        <v>30</v>
      </c>
      <c r="C527" t="str">
        <f t="shared" si="9"/>
        <v>sh30</v>
      </c>
      <c r="D527">
        <v>32</v>
      </c>
    </row>
    <row r="528" spans="1:4" x14ac:dyDescent="0.2">
      <c r="A528" t="s">
        <v>67</v>
      </c>
      <c r="B528">
        <v>31</v>
      </c>
      <c r="C528" t="str">
        <f t="shared" si="9"/>
        <v>sh31</v>
      </c>
      <c r="D528">
        <v>56</v>
      </c>
    </row>
    <row r="529" spans="1:4" x14ac:dyDescent="0.2">
      <c r="A529" t="s">
        <v>67</v>
      </c>
      <c r="B529">
        <v>32</v>
      </c>
      <c r="C529" t="str">
        <f t="shared" si="9"/>
        <v>sh32</v>
      </c>
      <c r="D529">
        <v>56</v>
      </c>
    </row>
    <row r="530" spans="1:4" x14ac:dyDescent="0.2">
      <c r="A530" t="s">
        <v>67</v>
      </c>
      <c r="B530">
        <v>33</v>
      </c>
      <c r="C530" t="str">
        <f t="shared" ref="C530:C545" si="10">CONCATENATE(A530,B530)</f>
        <v>sh33</v>
      </c>
      <c r="D530">
        <v>56</v>
      </c>
    </row>
    <row r="531" spans="1:4" x14ac:dyDescent="0.2">
      <c r="A531" t="s">
        <v>67</v>
      </c>
      <c r="B531">
        <v>34</v>
      </c>
      <c r="C531" t="str">
        <f t="shared" si="10"/>
        <v>sh34</v>
      </c>
      <c r="D531">
        <v>56</v>
      </c>
    </row>
    <row r="532" spans="1:4" x14ac:dyDescent="0.2">
      <c r="A532" t="s">
        <v>67</v>
      </c>
      <c r="B532">
        <v>35</v>
      </c>
      <c r="C532" t="str">
        <f t="shared" si="10"/>
        <v>sh35</v>
      </c>
      <c r="D532">
        <v>56</v>
      </c>
    </row>
    <row r="533" spans="1:4" x14ac:dyDescent="0.2">
      <c r="A533" t="s">
        <v>67</v>
      </c>
      <c r="B533">
        <v>36</v>
      </c>
      <c r="C533" t="str">
        <f t="shared" si="10"/>
        <v>sh36</v>
      </c>
      <c r="D533">
        <v>56</v>
      </c>
    </row>
    <row r="534" spans="1:4" x14ac:dyDescent="0.2">
      <c r="A534" t="s">
        <v>67</v>
      </c>
      <c r="B534">
        <v>37</v>
      </c>
      <c r="C534" t="str">
        <f t="shared" si="10"/>
        <v>sh37</v>
      </c>
      <c r="D534">
        <v>56</v>
      </c>
    </row>
    <row r="535" spans="1:4" x14ac:dyDescent="0.2">
      <c r="A535" t="s">
        <v>67</v>
      </c>
      <c r="B535">
        <v>38</v>
      </c>
      <c r="C535" t="str">
        <f t="shared" si="10"/>
        <v>sh38</v>
      </c>
      <c r="D535">
        <v>56</v>
      </c>
    </row>
    <row r="536" spans="1:4" x14ac:dyDescent="0.2">
      <c r="A536" t="s">
        <v>67</v>
      </c>
      <c r="B536">
        <v>39</v>
      </c>
      <c r="C536" t="str">
        <f t="shared" si="10"/>
        <v>sh39</v>
      </c>
      <c r="D536">
        <v>56</v>
      </c>
    </row>
    <row r="537" spans="1:4" x14ac:dyDescent="0.2">
      <c r="A537" t="s">
        <v>67</v>
      </c>
      <c r="B537">
        <v>40</v>
      </c>
      <c r="C537" t="str">
        <f t="shared" si="10"/>
        <v>sh40</v>
      </c>
      <c r="D537">
        <v>56</v>
      </c>
    </row>
    <row r="538" spans="1:4" x14ac:dyDescent="0.2">
      <c r="A538" t="s">
        <v>67</v>
      </c>
      <c r="B538">
        <v>41</v>
      </c>
      <c r="C538" t="str">
        <f t="shared" si="10"/>
        <v>sh41</v>
      </c>
      <c r="D538">
        <v>56</v>
      </c>
    </row>
    <row r="539" spans="1:4" x14ac:dyDescent="0.2">
      <c r="A539" t="s">
        <v>67</v>
      </c>
      <c r="B539">
        <v>42</v>
      </c>
      <c r="C539" t="str">
        <f t="shared" si="10"/>
        <v>sh42</v>
      </c>
      <c r="D539">
        <v>56</v>
      </c>
    </row>
    <row r="540" spans="1:4" x14ac:dyDescent="0.2">
      <c r="A540" t="s">
        <v>67</v>
      </c>
      <c r="B540">
        <v>43</v>
      </c>
      <c r="C540" t="str">
        <f t="shared" si="10"/>
        <v>sh43</v>
      </c>
      <c r="D540">
        <v>56</v>
      </c>
    </row>
    <row r="541" spans="1:4" x14ac:dyDescent="0.2">
      <c r="A541" t="s">
        <v>67</v>
      </c>
      <c r="B541">
        <v>44</v>
      </c>
      <c r="C541" t="str">
        <f t="shared" si="10"/>
        <v>sh44</v>
      </c>
      <c r="D541">
        <v>56</v>
      </c>
    </row>
    <row r="542" spans="1:4" x14ac:dyDescent="0.2">
      <c r="A542" t="s">
        <v>67</v>
      </c>
      <c r="B542">
        <v>45</v>
      </c>
      <c r="C542" t="str">
        <f t="shared" si="10"/>
        <v>sh45</v>
      </c>
      <c r="D542">
        <v>56</v>
      </c>
    </row>
    <row r="543" spans="1:4" x14ac:dyDescent="0.2">
      <c r="A543" t="s">
        <v>67</v>
      </c>
      <c r="B543">
        <v>46</v>
      </c>
      <c r="C543" t="str">
        <f t="shared" si="10"/>
        <v>sh46</v>
      </c>
      <c r="D543">
        <v>56</v>
      </c>
    </row>
    <row r="544" spans="1:4" x14ac:dyDescent="0.2">
      <c r="A544" t="s">
        <v>67</v>
      </c>
      <c r="B544">
        <v>47</v>
      </c>
      <c r="C544" t="str">
        <f t="shared" si="10"/>
        <v>sh47</v>
      </c>
      <c r="D544">
        <v>56</v>
      </c>
    </row>
    <row r="545" spans="1:4" x14ac:dyDescent="0.2">
      <c r="A545" t="s">
        <v>67</v>
      </c>
      <c r="B545">
        <v>48</v>
      </c>
      <c r="C545" t="str">
        <f t="shared" si="10"/>
        <v>sh48</v>
      </c>
      <c r="D545">
        <v>56</v>
      </c>
    </row>
    <row r="546" spans="1:4" x14ac:dyDescent="0.2">
      <c r="A546" t="s">
        <v>67</v>
      </c>
      <c r="B546">
        <v>49</v>
      </c>
      <c r="C546" t="str">
        <f t="shared" ref="C546:C557" si="11">CONCATENATE(A546,B546)</f>
        <v>sh49</v>
      </c>
      <c r="D546">
        <v>56</v>
      </c>
    </row>
    <row r="547" spans="1:4" x14ac:dyDescent="0.2">
      <c r="A547" t="s">
        <v>67</v>
      </c>
      <c r="B547">
        <v>50</v>
      </c>
      <c r="C547" t="str">
        <f t="shared" si="11"/>
        <v>sh50</v>
      </c>
      <c r="D547">
        <v>56</v>
      </c>
    </row>
    <row r="548" spans="1:4" x14ac:dyDescent="0.2">
      <c r="A548" t="s">
        <v>67</v>
      </c>
      <c r="B548">
        <v>51</v>
      </c>
      <c r="C548" t="str">
        <f t="shared" si="11"/>
        <v>sh51</v>
      </c>
      <c r="D548">
        <v>84</v>
      </c>
    </row>
    <row r="549" spans="1:4" x14ac:dyDescent="0.2">
      <c r="A549" t="s">
        <v>67</v>
      </c>
      <c r="B549">
        <v>52</v>
      </c>
      <c r="C549" t="str">
        <f t="shared" si="11"/>
        <v>sh52</v>
      </c>
      <c r="D549">
        <v>84</v>
      </c>
    </row>
    <row r="550" spans="1:4" x14ac:dyDescent="0.2">
      <c r="A550" t="s">
        <v>67</v>
      </c>
      <c r="B550">
        <v>53</v>
      </c>
      <c r="C550" t="str">
        <f>CONCATENATE(A550,B550)</f>
        <v>sh53</v>
      </c>
      <c r="D550">
        <v>84</v>
      </c>
    </row>
    <row r="551" spans="1:4" x14ac:dyDescent="0.2">
      <c r="A551" t="s">
        <v>67</v>
      </c>
      <c r="B551">
        <v>54</v>
      </c>
      <c r="C551" t="str">
        <f>CONCATENATE(A551,B551)</f>
        <v>sh54</v>
      </c>
      <c r="D551">
        <v>84</v>
      </c>
    </row>
    <row r="552" spans="1:4" x14ac:dyDescent="0.2">
      <c r="A552" t="s">
        <v>67</v>
      </c>
      <c r="B552">
        <v>55</v>
      </c>
      <c r="C552" t="str">
        <f>CONCATENATE(A552,B552)</f>
        <v>sh55</v>
      </c>
      <c r="D552">
        <v>84</v>
      </c>
    </row>
    <row r="553" spans="1:4" x14ac:dyDescent="0.2">
      <c r="A553" t="s">
        <v>67</v>
      </c>
      <c r="B553">
        <v>56</v>
      </c>
      <c r="C553" t="str">
        <f t="shared" si="11"/>
        <v>sh56</v>
      </c>
      <c r="D553">
        <v>120</v>
      </c>
    </row>
    <row r="554" spans="1:4" x14ac:dyDescent="0.2">
      <c r="A554" t="s">
        <v>67</v>
      </c>
      <c r="B554">
        <v>57</v>
      </c>
      <c r="C554" t="str">
        <f t="shared" si="11"/>
        <v>sh57</v>
      </c>
      <c r="D554">
        <v>120</v>
      </c>
    </row>
    <row r="555" spans="1:4" x14ac:dyDescent="0.2">
      <c r="A555" t="s">
        <v>67</v>
      </c>
      <c r="B555">
        <v>58</v>
      </c>
      <c r="C555" t="str">
        <f t="shared" si="11"/>
        <v>sh58</v>
      </c>
      <c r="D555">
        <v>120</v>
      </c>
    </row>
    <row r="556" spans="1:4" x14ac:dyDescent="0.2">
      <c r="A556" t="s">
        <v>67</v>
      </c>
      <c r="B556">
        <v>59</v>
      </c>
      <c r="C556" t="str">
        <f t="shared" si="11"/>
        <v>sh59</v>
      </c>
      <c r="D556">
        <v>120</v>
      </c>
    </row>
    <row r="557" spans="1:4" x14ac:dyDescent="0.2">
      <c r="A557" t="s">
        <v>67</v>
      </c>
      <c r="B557">
        <v>60</v>
      </c>
      <c r="C557" t="str">
        <f t="shared" si="11"/>
        <v>sh60</v>
      </c>
      <c r="D557">
        <v>120</v>
      </c>
    </row>
    <row r="558" spans="1:4" x14ac:dyDescent="0.2">
      <c r="A558" t="s">
        <v>67</v>
      </c>
      <c r="B558">
        <v>61</v>
      </c>
      <c r="C558" t="str">
        <f>CONCATENATE(A558,B558)</f>
        <v>sh61</v>
      </c>
      <c r="D558">
        <v>160</v>
      </c>
    </row>
    <row r="559" spans="1:4" x14ac:dyDescent="0.2">
      <c r="A559" t="s">
        <v>67</v>
      </c>
      <c r="B559">
        <v>62</v>
      </c>
      <c r="C559" t="str">
        <f>CONCATENATE(A559,B559)</f>
        <v>sh62</v>
      </c>
      <c r="D559">
        <v>160</v>
      </c>
    </row>
    <row r="560" spans="1:4" x14ac:dyDescent="0.2">
      <c r="A560" t="s">
        <v>67</v>
      </c>
      <c r="B560">
        <v>63</v>
      </c>
      <c r="C560" t="str">
        <f t="shared" ref="C560:C569" si="12">CONCATENATE(A560,B560)</f>
        <v>sh63</v>
      </c>
      <c r="D560">
        <v>160</v>
      </c>
    </row>
    <row r="561" spans="1:4" x14ac:dyDescent="0.2">
      <c r="A561" t="s">
        <v>67</v>
      </c>
      <c r="B561">
        <v>64</v>
      </c>
      <c r="C561" t="str">
        <f t="shared" si="12"/>
        <v>sh64</v>
      </c>
      <c r="D561">
        <v>160</v>
      </c>
    </row>
    <row r="562" spans="1:4" x14ac:dyDescent="0.2">
      <c r="A562" t="s">
        <v>67</v>
      </c>
      <c r="B562">
        <v>65</v>
      </c>
      <c r="C562" t="str">
        <f t="shared" si="12"/>
        <v>sh65</v>
      </c>
      <c r="D562">
        <v>160</v>
      </c>
    </row>
    <row r="563" spans="1:4" x14ac:dyDescent="0.2">
      <c r="A563" t="s">
        <v>67</v>
      </c>
      <c r="B563">
        <v>66</v>
      </c>
      <c r="C563" t="str">
        <f t="shared" si="12"/>
        <v>sh66</v>
      </c>
      <c r="D563">
        <v>160</v>
      </c>
    </row>
    <row r="564" spans="1:4" x14ac:dyDescent="0.2">
      <c r="A564" t="s">
        <v>67</v>
      </c>
      <c r="B564">
        <v>67</v>
      </c>
      <c r="C564" t="str">
        <f t="shared" si="12"/>
        <v>sh67</v>
      </c>
      <c r="D564">
        <v>160</v>
      </c>
    </row>
    <row r="565" spans="1:4" x14ac:dyDescent="0.2">
      <c r="A565" t="s">
        <v>67</v>
      </c>
      <c r="B565">
        <v>68</v>
      </c>
      <c r="C565" t="str">
        <f t="shared" si="12"/>
        <v>sh68</v>
      </c>
      <c r="D565">
        <v>160</v>
      </c>
    </row>
    <row r="566" spans="1:4" x14ac:dyDescent="0.2">
      <c r="A566" t="s">
        <v>67</v>
      </c>
      <c r="B566">
        <v>69</v>
      </c>
      <c r="C566" t="str">
        <f t="shared" si="12"/>
        <v>sh69</v>
      </c>
      <c r="D566">
        <v>160</v>
      </c>
    </row>
    <row r="567" spans="1:4" x14ac:dyDescent="0.2">
      <c r="A567" t="s">
        <v>67</v>
      </c>
      <c r="B567">
        <v>70</v>
      </c>
      <c r="C567" t="str">
        <f t="shared" si="12"/>
        <v>sh70</v>
      </c>
      <c r="D567">
        <v>160</v>
      </c>
    </row>
    <row r="568" spans="1:4" x14ac:dyDescent="0.2">
      <c r="A568" t="s">
        <v>67</v>
      </c>
      <c r="B568">
        <v>71</v>
      </c>
      <c r="C568" t="str">
        <f t="shared" si="12"/>
        <v>sh71</v>
      </c>
      <c r="D568">
        <v>236</v>
      </c>
    </row>
    <row r="569" spans="1:4" x14ac:dyDescent="0.2">
      <c r="A569" t="s">
        <v>67</v>
      </c>
      <c r="B569">
        <v>72</v>
      </c>
      <c r="C569" t="str">
        <f t="shared" si="12"/>
        <v>sh72</v>
      </c>
      <c r="D569">
        <v>236</v>
      </c>
    </row>
    <row r="570" spans="1:4" x14ac:dyDescent="0.2">
      <c r="A570" t="s">
        <v>67</v>
      </c>
      <c r="B570">
        <v>73</v>
      </c>
      <c r="C570" t="str">
        <f t="shared" ref="C570:C593" si="13">CONCATENATE(A570,B570)</f>
        <v>sh73</v>
      </c>
      <c r="D570">
        <v>236</v>
      </c>
    </row>
    <row r="571" spans="1:4" x14ac:dyDescent="0.2">
      <c r="A571" t="s">
        <v>67</v>
      </c>
      <c r="B571">
        <v>74</v>
      </c>
      <c r="C571" t="str">
        <f t="shared" si="13"/>
        <v>sh74</v>
      </c>
      <c r="D571">
        <v>236</v>
      </c>
    </row>
    <row r="572" spans="1:4" x14ac:dyDescent="0.2">
      <c r="A572" t="s">
        <v>67</v>
      </c>
      <c r="B572">
        <v>75</v>
      </c>
      <c r="C572" t="str">
        <f t="shared" si="13"/>
        <v>sh75</v>
      </c>
      <c r="D572">
        <v>236</v>
      </c>
    </row>
    <row r="573" spans="1:4" x14ac:dyDescent="0.2">
      <c r="A573" t="s">
        <v>67</v>
      </c>
      <c r="B573">
        <v>76</v>
      </c>
      <c r="C573" t="str">
        <f t="shared" si="13"/>
        <v>sh76</v>
      </c>
      <c r="D573">
        <v>236</v>
      </c>
    </row>
    <row r="574" spans="1:4" x14ac:dyDescent="0.2">
      <c r="A574" t="s">
        <v>67</v>
      </c>
      <c r="B574">
        <v>77</v>
      </c>
      <c r="C574" t="str">
        <f t="shared" si="13"/>
        <v>sh77</v>
      </c>
      <c r="D574">
        <v>236</v>
      </c>
    </row>
    <row r="575" spans="1:4" x14ac:dyDescent="0.2">
      <c r="A575" t="s">
        <v>67</v>
      </c>
      <c r="B575">
        <v>78</v>
      </c>
      <c r="C575" t="str">
        <f t="shared" si="13"/>
        <v>sh78</v>
      </c>
      <c r="D575">
        <v>236</v>
      </c>
    </row>
    <row r="576" spans="1:4" x14ac:dyDescent="0.2">
      <c r="A576" t="s">
        <v>67</v>
      </c>
      <c r="B576">
        <v>79</v>
      </c>
      <c r="C576" t="str">
        <f t="shared" si="13"/>
        <v>sh79</v>
      </c>
      <c r="D576">
        <v>236</v>
      </c>
    </row>
    <row r="577" spans="1:4" x14ac:dyDescent="0.2">
      <c r="A577" t="s">
        <v>67</v>
      </c>
      <c r="B577">
        <v>80</v>
      </c>
      <c r="C577" t="str">
        <f t="shared" si="13"/>
        <v>sh80</v>
      </c>
      <c r="D577">
        <v>236</v>
      </c>
    </row>
    <row r="578" spans="1:4" x14ac:dyDescent="0.2">
      <c r="A578" t="s">
        <v>67</v>
      </c>
      <c r="B578">
        <v>81</v>
      </c>
      <c r="C578" t="str">
        <f t="shared" si="13"/>
        <v>sh81</v>
      </c>
      <c r="D578">
        <v>332</v>
      </c>
    </row>
    <row r="579" spans="1:4" x14ac:dyDescent="0.2">
      <c r="A579" t="s">
        <v>67</v>
      </c>
      <c r="B579">
        <v>82</v>
      </c>
      <c r="C579" t="str">
        <f t="shared" si="13"/>
        <v>sh82</v>
      </c>
      <c r="D579">
        <v>332</v>
      </c>
    </row>
    <row r="580" spans="1:4" x14ac:dyDescent="0.2">
      <c r="A580" t="s">
        <v>67</v>
      </c>
      <c r="B580">
        <v>83</v>
      </c>
      <c r="C580" t="str">
        <f t="shared" si="13"/>
        <v>sh83</v>
      </c>
      <c r="D580">
        <v>332</v>
      </c>
    </row>
    <row r="581" spans="1:4" x14ac:dyDescent="0.2">
      <c r="A581" t="s">
        <v>67</v>
      </c>
      <c r="B581">
        <v>84</v>
      </c>
      <c r="C581" t="str">
        <f t="shared" si="13"/>
        <v>sh84</v>
      </c>
      <c r="D581">
        <v>332</v>
      </c>
    </row>
    <row r="582" spans="1:4" x14ac:dyDescent="0.2">
      <c r="A582" t="s">
        <v>67</v>
      </c>
      <c r="B582">
        <v>85</v>
      </c>
      <c r="C582" t="str">
        <f t="shared" si="13"/>
        <v>sh85</v>
      </c>
      <c r="D582">
        <v>332</v>
      </c>
    </row>
    <row r="583" spans="1:4" x14ac:dyDescent="0.2">
      <c r="A583" t="s">
        <v>67</v>
      </c>
      <c r="B583">
        <v>86</v>
      </c>
      <c r="C583" t="str">
        <f t="shared" si="13"/>
        <v>sh86</v>
      </c>
      <c r="D583">
        <v>332</v>
      </c>
    </row>
    <row r="584" spans="1:4" x14ac:dyDescent="0.2">
      <c r="A584" t="s">
        <v>67</v>
      </c>
      <c r="B584">
        <v>87</v>
      </c>
      <c r="C584" t="str">
        <f t="shared" si="13"/>
        <v>sh87</v>
      </c>
      <c r="D584">
        <v>332</v>
      </c>
    </row>
    <row r="585" spans="1:4" x14ac:dyDescent="0.2">
      <c r="A585" t="s">
        <v>67</v>
      </c>
      <c r="B585">
        <v>88</v>
      </c>
      <c r="C585" t="str">
        <f t="shared" si="13"/>
        <v>sh88</v>
      </c>
      <c r="D585">
        <v>332</v>
      </c>
    </row>
    <row r="586" spans="1:4" x14ac:dyDescent="0.2">
      <c r="A586" t="s">
        <v>67</v>
      </c>
      <c r="B586">
        <v>89</v>
      </c>
      <c r="C586" t="str">
        <f t="shared" si="13"/>
        <v>sh89</v>
      </c>
      <c r="D586">
        <v>332</v>
      </c>
    </row>
    <row r="587" spans="1:4" x14ac:dyDescent="0.2">
      <c r="A587" t="s">
        <v>67</v>
      </c>
      <c r="B587">
        <v>90</v>
      </c>
      <c r="C587" t="str">
        <f t="shared" si="13"/>
        <v>sh90</v>
      </c>
      <c r="D587">
        <v>332</v>
      </c>
    </row>
    <row r="588" spans="1:4" x14ac:dyDescent="0.2">
      <c r="A588" t="s">
        <v>57</v>
      </c>
      <c r="B588">
        <v>18</v>
      </c>
      <c r="C588" t="str">
        <f t="shared" si="13"/>
        <v>d18</v>
      </c>
      <c r="D588">
        <v>56</v>
      </c>
    </row>
    <row r="589" spans="1:4" x14ac:dyDescent="0.2">
      <c r="A589" t="s">
        <v>57</v>
      </c>
      <c r="B589">
        <v>19</v>
      </c>
      <c r="C589" t="str">
        <f t="shared" si="13"/>
        <v>d19</v>
      </c>
      <c r="D589">
        <v>56</v>
      </c>
    </row>
    <row r="590" spans="1:4" x14ac:dyDescent="0.2">
      <c r="A590" t="s">
        <v>57</v>
      </c>
      <c r="B590">
        <v>20</v>
      </c>
      <c r="C590" t="str">
        <f t="shared" si="13"/>
        <v>d20</v>
      </c>
      <c r="D590">
        <v>56</v>
      </c>
    </row>
    <row r="591" spans="1:4" x14ac:dyDescent="0.2">
      <c r="A591" t="s">
        <v>57</v>
      </c>
      <c r="B591">
        <v>21</v>
      </c>
      <c r="C591" t="str">
        <f t="shared" si="13"/>
        <v>d21</v>
      </c>
      <c r="D591">
        <v>56</v>
      </c>
    </row>
    <row r="592" spans="1:4" x14ac:dyDescent="0.2">
      <c r="A592" t="s">
        <v>57</v>
      </c>
      <c r="B592">
        <v>22</v>
      </c>
      <c r="C592" t="str">
        <f t="shared" si="13"/>
        <v>d22</v>
      </c>
      <c r="D592">
        <v>56</v>
      </c>
    </row>
    <row r="593" spans="1:4" x14ac:dyDescent="0.2">
      <c r="A593" t="s">
        <v>57</v>
      </c>
      <c r="B593">
        <v>23</v>
      </c>
      <c r="C593" t="str">
        <f t="shared" si="13"/>
        <v>d23</v>
      </c>
      <c r="D593">
        <v>56</v>
      </c>
    </row>
    <row r="594" spans="1:4" x14ac:dyDescent="0.2">
      <c r="A594" t="s">
        <v>57</v>
      </c>
      <c r="B594">
        <v>24</v>
      </c>
      <c r="C594" t="str">
        <f t="shared" ref="C594:C608" si="14">CONCATENATE(A594,B594)</f>
        <v>d24</v>
      </c>
      <c r="D594">
        <v>56</v>
      </c>
    </row>
    <row r="595" spans="1:4" x14ac:dyDescent="0.2">
      <c r="A595" t="s">
        <v>57</v>
      </c>
      <c r="B595">
        <v>25</v>
      </c>
      <c r="C595" t="str">
        <f t="shared" si="14"/>
        <v>d25</v>
      </c>
      <c r="D595">
        <v>56</v>
      </c>
    </row>
    <row r="596" spans="1:4" x14ac:dyDescent="0.2">
      <c r="A596" t="s">
        <v>57</v>
      </c>
      <c r="B596">
        <v>26</v>
      </c>
      <c r="C596" t="str">
        <f t="shared" si="14"/>
        <v>d26</v>
      </c>
      <c r="D596">
        <v>56</v>
      </c>
    </row>
    <row r="597" spans="1:4" x14ac:dyDescent="0.2">
      <c r="A597" t="s">
        <v>57</v>
      </c>
      <c r="B597">
        <v>27</v>
      </c>
      <c r="C597" t="str">
        <f t="shared" si="14"/>
        <v>d27</v>
      </c>
      <c r="D597">
        <v>56</v>
      </c>
    </row>
    <row r="598" spans="1:4" x14ac:dyDescent="0.2">
      <c r="A598" t="s">
        <v>57</v>
      </c>
      <c r="B598">
        <v>28</v>
      </c>
      <c r="C598" t="str">
        <f t="shared" si="14"/>
        <v>d28</v>
      </c>
      <c r="D598">
        <v>56</v>
      </c>
    </row>
    <row r="599" spans="1:4" x14ac:dyDescent="0.2">
      <c r="A599" t="s">
        <v>57</v>
      </c>
      <c r="B599">
        <v>29</v>
      </c>
      <c r="C599" t="str">
        <f t="shared" si="14"/>
        <v>d29</v>
      </c>
      <c r="D599">
        <v>56</v>
      </c>
    </row>
    <row r="600" spans="1:4" x14ac:dyDescent="0.2">
      <c r="A600" t="s">
        <v>57</v>
      </c>
      <c r="B600">
        <v>30</v>
      </c>
      <c r="C600" t="str">
        <f t="shared" si="14"/>
        <v>d30</v>
      </c>
      <c r="D600">
        <v>56</v>
      </c>
    </row>
    <row r="601" spans="1:4" x14ac:dyDescent="0.2">
      <c r="A601" t="s">
        <v>57</v>
      </c>
      <c r="B601">
        <v>31</v>
      </c>
      <c r="C601" t="str">
        <f t="shared" si="14"/>
        <v>d31</v>
      </c>
      <c r="D601">
        <v>56</v>
      </c>
    </row>
    <row r="602" spans="1:4" x14ac:dyDescent="0.2">
      <c r="A602" t="s">
        <v>57</v>
      </c>
      <c r="B602">
        <v>32</v>
      </c>
      <c r="C602" t="str">
        <f t="shared" si="14"/>
        <v>d32</v>
      </c>
      <c r="D602">
        <v>56</v>
      </c>
    </row>
    <row r="603" spans="1:4" x14ac:dyDescent="0.2">
      <c r="A603" t="s">
        <v>57</v>
      </c>
      <c r="B603">
        <v>33</v>
      </c>
      <c r="C603" t="str">
        <f t="shared" si="14"/>
        <v>d33</v>
      </c>
      <c r="D603">
        <v>56</v>
      </c>
    </row>
    <row r="604" spans="1:4" x14ac:dyDescent="0.2">
      <c r="A604" t="s">
        <v>57</v>
      </c>
      <c r="B604">
        <v>34</v>
      </c>
      <c r="C604" t="str">
        <f t="shared" si="14"/>
        <v>d34</v>
      </c>
      <c r="D604">
        <v>56</v>
      </c>
    </row>
    <row r="605" spans="1:4" x14ac:dyDescent="0.2">
      <c r="A605" t="s">
        <v>57</v>
      </c>
      <c r="B605">
        <v>35</v>
      </c>
      <c r="C605" t="str">
        <f t="shared" si="14"/>
        <v>d35</v>
      </c>
      <c r="D605">
        <v>56</v>
      </c>
    </row>
    <row r="606" spans="1:4" x14ac:dyDescent="0.2">
      <c r="A606" t="s">
        <v>57</v>
      </c>
      <c r="B606">
        <v>36</v>
      </c>
      <c r="C606" t="str">
        <f t="shared" si="14"/>
        <v>d36</v>
      </c>
      <c r="D606">
        <v>56</v>
      </c>
    </row>
    <row r="607" spans="1:4" x14ac:dyDescent="0.2">
      <c r="A607" t="s">
        <v>57</v>
      </c>
      <c r="B607">
        <v>37</v>
      </c>
      <c r="C607" t="str">
        <f t="shared" si="14"/>
        <v>d37</v>
      </c>
      <c r="D607">
        <v>56</v>
      </c>
    </row>
    <row r="608" spans="1:4" x14ac:dyDescent="0.2">
      <c r="A608" t="s">
        <v>57</v>
      </c>
      <c r="B608">
        <v>38</v>
      </c>
      <c r="C608" t="str">
        <f t="shared" si="14"/>
        <v>d38</v>
      </c>
      <c r="D608">
        <v>80</v>
      </c>
    </row>
    <row r="609" spans="1:4" x14ac:dyDescent="0.2">
      <c r="A609" t="s">
        <v>57</v>
      </c>
      <c r="B609">
        <v>39</v>
      </c>
      <c r="C609" t="str">
        <f t="shared" ref="C609:C615" si="15">CONCATENATE(A609,B609)</f>
        <v>d39</v>
      </c>
      <c r="D609">
        <v>80</v>
      </c>
    </row>
    <row r="610" spans="1:4" x14ac:dyDescent="0.2">
      <c r="A610" t="s">
        <v>57</v>
      </c>
      <c r="B610">
        <v>40</v>
      </c>
      <c r="C610" t="str">
        <f t="shared" si="15"/>
        <v>d40</v>
      </c>
      <c r="D610">
        <v>80</v>
      </c>
    </row>
    <row r="611" spans="1:4" x14ac:dyDescent="0.2">
      <c r="A611" t="s">
        <v>57</v>
      </c>
      <c r="B611">
        <v>41</v>
      </c>
      <c r="C611" t="str">
        <f t="shared" si="15"/>
        <v>d41</v>
      </c>
      <c r="D611">
        <v>80</v>
      </c>
    </row>
    <row r="612" spans="1:4" x14ac:dyDescent="0.2">
      <c r="A612" t="s">
        <v>57</v>
      </c>
      <c r="B612">
        <v>42</v>
      </c>
      <c r="C612" t="str">
        <f t="shared" si="15"/>
        <v>d42</v>
      </c>
      <c r="D612">
        <v>80</v>
      </c>
    </row>
    <row r="613" spans="1:4" x14ac:dyDescent="0.2">
      <c r="A613" t="s">
        <v>57</v>
      </c>
      <c r="B613">
        <v>43</v>
      </c>
      <c r="C613" t="str">
        <f t="shared" si="15"/>
        <v>d43</v>
      </c>
      <c r="D613">
        <v>80</v>
      </c>
    </row>
    <row r="614" spans="1:4" x14ac:dyDescent="0.2">
      <c r="A614" t="s">
        <v>57</v>
      </c>
      <c r="B614">
        <v>44</v>
      </c>
      <c r="C614" t="str">
        <f t="shared" si="15"/>
        <v>d44</v>
      </c>
      <c r="D614">
        <v>80</v>
      </c>
    </row>
    <row r="615" spans="1:4" x14ac:dyDescent="0.2">
      <c r="A615" t="s">
        <v>57</v>
      </c>
      <c r="B615">
        <v>45</v>
      </c>
      <c r="C615" t="str">
        <f t="shared" si="15"/>
        <v>d45</v>
      </c>
      <c r="D615">
        <v>96</v>
      </c>
    </row>
    <row r="616" spans="1:4" x14ac:dyDescent="0.2">
      <c r="A616" t="s">
        <v>57</v>
      </c>
      <c r="B616">
        <v>46</v>
      </c>
      <c r="C616" t="str">
        <f t="shared" ref="C616:C635" si="16">CONCATENATE(A616,B616)</f>
        <v>d46</v>
      </c>
      <c r="D616">
        <v>96</v>
      </c>
    </row>
    <row r="617" spans="1:4" x14ac:dyDescent="0.2">
      <c r="A617" t="s">
        <v>57</v>
      </c>
      <c r="B617">
        <v>47</v>
      </c>
      <c r="C617" t="str">
        <f t="shared" si="16"/>
        <v>d47</v>
      </c>
      <c r="D617">
        <v>96</v>
      </c>
    </row>
    <row r="618" spans="1:4" x14ac:dyDescent="0.2">
      <c r="A618" t="s">
        <v>57</v>
      </c>
      <c r="B618">
        <v>48</v>
      </c>
      <c r="C618" t="str">
        <f t="shared" si="16"/>
        <v>d48</v>
      </c>
      <c r="D618">
        <v>96</v>
      </c>
    </row>
    <row r="619" spans="1:4" x14ac:dyDescent="0.2">
      <c r="A619" t="s">
        <v>57</v>
      </c>
      <c r="B619">
        <v>49</v>
      </c>
      <c r="C619" t="str">
        <f t="shared" si="16"/>
        <v>d49</v>
      </c>
      <c r="D619">
        <v>96</v>
      </c>
    </row>
    <row r="620" spans="1:4" x14ac:dyDescent="0.2">
      <c r="A620" t="s">
        <v>57</v>
      </c>
      <c r="B620">
        <v>50</v>
      </c>
      <c r="C620" t="str">
        <f t="shared" si="16"/>
        <v>d50</v>
      </c>
      <c r="D620">
        <v>96</v>
      </c>
    </row>
    <row r="621" spans="1:4" x14ac:dyDescent="0.2">
      <c r="A621" t="s">
        <v>57</v>
      </c>
      <c r="B621">
        <v>51</v>
      </c>
      <c r="C621" t="str">
        <f t="shared" si="16"/>
        <v>d51</v>
      </c>
      <c r="D621">
        <v>112</v>
      </c>
    </row>
    <row r="622" spans="1:4" x14ac:dyDescent="0.2">
      <c r="A622" t="s">
        <v>57</v>
      </c>
      <c r="B622">
        <v>52</v>
      </c>
      <c r="C622" t="str">
        <f t="shared" si="16"/>
        <v>d52</v>
      </c>
      <c r="D622">
        <v>112</v>
      </c>
    </row>
    <row r="623" spans="1:4" x14ac:dyDescent="0.2">
      <c r="A623" t="s">
        <v>57</v>
      </c>
      <c r="B623">
        <v>53</v>
      </c>
      <c r="C623" t="str">
        <f t="shared" si="16"/>
        <v>d53</v>
      </c>
      <c r="D623">
        <v>112</v>
      </c>
    </row>
    <row r="624" spans="1:4" x14ac:dyDescent="0.2">
      <c r="A624" t="s">
        <v>57</v>
      </c>
      <c r="B624">
        <v>54</v>
      </c>
      <c r="C624" t="str">
        <f t="shared" si="16"/>
        <v>d54</v>
      </c>
      <c r="D624">
        <v>112</v>
      </c>
    </row>
    <row r="625" spans="1:4" x14ac:dyDescent="0.2">
      <c r="A625" t="s">
        <v>57</v>
      </c>
      <c r="B625">
        <v>55</v>
      </c>
      <c r="C625" t="str">
        <f t="shared" si="16"/>
        <v>d55</v>
      </c>
      <c r="D625">
        <v>112</v>
      </c>
    </row>
    <row r="626" spans="1:4" x14ac:dyDescent="0.2">
      <c r="A626" t="s">
        <v>57</v>
      </c>
      <c r="B626">
        <v>56</v>
      </c>
      <c r="C626" t="str">
        <f t="shared" si="16"/>
        <v>d56</v>
      </c>
      <c r="D626">
        <v>124</v>
      </c>
    </row>
    <row r="627" spans="1:4" x14ac:dyDescent="0.2">
      <c r="A627" t="s">
        <v>57</v>
      </c>
      <c r="B627">
        <v>57</v>
      </c>
      <c r="C627" t="str">
        <f t="shared" si="16"/>
        <v>d57</v>
      </c>
      <c r="D627">
        <v>124</v>
      </c>
    </row>
    <row r="628" spans="1:4" x14ac:dyDescent="0.2">
      <c r="A628" t="s">
        <v>57</v>
      </c>
      <c r="B628">
        <v>58</v>
      </c>
      <c r="C628" t="str">
        <f t="shared" si="16"/>
        <v>d58</v>
      </c>
      <c r="D628">
        <v>124</v>
      </c>
    </row>
    <row r="629" spans="1:4" x14ac:dyDescent="0.2">
      <c r="A629" t="s">
        <v>57</v>
      </c>
      <c r="B629">
        <v>59</v>
      </c>
      <c r="C629" t="str">
        <f t="shared" si="16"/>
        <v>d59</v>
      </c>
      <c r="D629">
        <v>124</v>
      </c>
    </row>
    <row r="630" spans="1:4" x14ac:dyDescent="0.2">
      <c r="A630" t="s">
        <v>57</v>
      </c>
      <c r="B630">
        <v>60</v>
      </c>
      <c r="C630" t="str">
        <f t="shared" si="16"/>
        <v>d60</v>
      </c>
      <c r="D630">
        <v>124</v>
      </c>
    </row>
    <row r="631" spans="1:4" x14ac:dyDescent="0.2">
      <c r="A631" t="s">
        <v>57</v>
      </c>
      <c r="B631">
        <v>61</v>
      </c>
      <c r="C631" t="str">
        <f t="shared" si="16"/>
        <v>d61</v>
      </c>
      <c r="D631">
        <v>124</v>
      </c>
    </row>
    <row r="632" spans="1:4" x14ac:dyDescent="0.2">
      <c r="A632" t="s">
        <v>57</v>
      </c>
      <c r="B632">
        <v>62</v>
      </c>
      <c r="C632" t="str">
        <f t="shared" si="16"/>
        <v>d62</v>
      </c>
      <c r="D632">
        <v>124</v>
      </c>
    </row>
    <row r="633" spans="1:4" x14ac:dyDescent="0.2">
      <c r="A633" t="s">
        <v>57</v>
      </c>
      <c r="B633">
        <v>63</v>
      </c>
      <c r="C633" t="str">
        <f t="shared" si="16"/>
        <v>d63</v>
      </c>
      <c r="D633">
        <v>124</v>
      </c>
    </row>
    <row r="634" spans="1:4" x14ac:dyDescent="0.2">
      <c r="A634" t="s">
        <v>57</v>
      </c>
      <c r="B634">
        <v>64</v>
      </c>
      <c r="C634" t="str">
        <f t="shared" si="16"/>
        <v>d64</v>
      </c>
      <c r="D634">
        <v>124</v>
      </c>
    </row>
    <row r="635" spans="1:4" x14ac:dyDescent="0.2">
      <c r="A635" t="s">
        <v>57</v>
      </c>
      <c r="B635">
        <v>65</v>
      </c>
      <c r="C635" t="str">
        <f t="shared" si="16"/>
        <v>d65</v>
      </c>
      <c r="D635">
        <v>124</v>
      </c>
    </row>
    <row r="636" spans="1:4" x14ac:dyDescent="0.2">
      <c r="A636" t="s">
        <v>57</v>
      </c>
      <c r="B636">
        <v>66</v>
      </c>
      <c r="C636" t="str">
        <f t="shared" ref="C636:C649" si="17">CONCATENATE(A636,B636)</f>
        <v>d66</v>
      </c>
      <c r="D636">
        <v>124</v>
      </c>
    </row>
    <row r="637" spans="1:4" x14ac:dyDescent="0.2">
      <c r="A637" t="s">
        <v>57</v>
      </c>
      <c r="B637">
        <v>67</v>
      </c>
      <c r="C637" t="str">
        <f t="shared" si="17"/>
        <v>d67</v>
      </c>
      <c r="D637">
        <v>124</v>
      </c>
    </row>
    <row r="638" spans="1:4" x14ac:dyDescent="0.2">
      <c r="A638" t="s">
        <v>57</v>
      </c>
      <c r="B638">
        <v>68</v>
      </c>
      <c r="C638" t="str">
        <f t="shared" si="17"/>
        <v>d68</v>
      </c>
      <c r="D638">
        <v>124</v>
      </c>
    </row>
    <row r="639" spans="1:4" x14ac:dyDescent="0.2">
      <c r="A639" t="s">
        <v>57</v>
      </c>
      <c r="B639">
        <v>69</v>
      </c>
      <c r="C639" t="str">
        <f t="shared" si="17"/>
        <v>d69</v>
      </c>
      <c r="D639">
        <v>124</v>
      </c>
    </row>
    <row r="640" spans="1:4" x14ac:dyDescent="0.2">
      <c r="A640" t="s">
        <v>57</v>
      </c>
      <c r="B640">
        <v>70</v>
      </c>
      <c r="C640" t="str">
        <f t="shared" si="17"/>
        <v>d70</v>
      </c>
      <c r="D640">
        <v>124</v>
      </c>
    </row>
    <row r="641" spans="1:4" x14ac:dyDescent="0.2">
      <c r="A641" t="s">
        <v>57</v>
      </c>
      <c r="B641">
        <v>71</v>
      </c>
      <c r="C641" t="str">
        <f t="shared" si="17"/>
        <v>d71</v>
      </c>
      <c r="D641">
        <v>124</v>
      </c>
    </row>
    <row r="642" spans="1:4" x14ac:dyDescent="0.2">
      <c r="A642" t="s">
        <v>57</v>
      </c>
      <c r="B642">
        <v>72</v>
      </c>
      <c r="C642" t="str">
        <f t="shared" si="17"/>
        <v>d72</v>
      </c>
      <c r="D642">
        <v>124</v>
      </c>
    </row>
    <row r="643" spans="1:4" x14ac:dyDescent="0.2">
      <c r="A643" t="s">
        <v>57</v>
      </c>
      <c r="B643">
        <v>73</v>
      </c>
      <c r="C643" t="str">
        <f t="shared" si="17"/>
        <v>d73</v>
      </c>
      <c r="D643">
        <v>124</v>
      </c>
    </row>
    <row r="644" spans="1:4" x14ac:dyDescent="0.2">
      <c r="A644" t="s">
        <v>57</v>
      </c>
      <c r="B644">
        <v>74</v>
      </c>
      <c r="C644" t="str">
        <f t="shared" si="17"/>
        <v>d74</v>
      </c>
      <c r="D644">
        <v>124</v>
      </c>
    </row>
    <row r="645" spans="1:4" x14ac:dyDescent="0.2">
      <c r="A645" t="s">
        <v>57</v>
      </c>
      <c r="B645">
        <v>75</v>
      </c>
      <c r="C645" t="str">
        <f t="shared" si="17"/>
        <v>d75</v>
      </c>
      <c r="D645">
        <v>124</v>
      </c>
    </row>
    <row r="646" spans="1:4" x14ac:dyDescent="0.2">
      <c r="A646" t="s">
        <v>57</v>
      </c>
      <c r="B646">
        <v>76</v>
      </c>
      <c r="C646" t="str">
        <f t="shared" si="17"/>
        <v>d76</v>
      </c>
      <c r="D646">
        <v>124</v>
      </c>
    </row>
    <row r="647" spans="1:4" x14ac:dyDescent="0.2">
      <c r="A647" t="s">
        <v>57</v>
      </c>
      <c r="B647">
        <v>77</v>
      </c>
      <c r="C647" t="str">
        <f t="shared" si="17"/>
        <v>d77</v>
      </c>
      <c r="D647">
        <v>124</v>
      </c>
    </row>
    <row r="648" spans="1:4" x14ac:dyDescent="0.2">
      <c r="A648" t="s">
        <v>57</v>
      </c>
      <c r="B648">
        <v>78</v>
      </c>
      <c r="C648" t="str">
        <f t="shared" si="17"/>
        <v>d78</v>
      </c>
      <c r="D648">
        <v>124</v>
      </c>
    </row>
    <row r="649" spans="1:4" x14ac:dyDescent="0.2">
      <c r="A649" t="s">
        <v>57</v>
      </c>
      <c r="B649">
        <v>79</v>
      </c>
      <c r="C649" t="str">
        <f t="shared" si="17"/>
        <v>d79</v>
      </c>
      <c r="D649">
        <v>124</v>
      </c>
    </row>
    <row r="650" spans="1:4" x14ac:dyDescent="0.2">
      <c r="A650" t="s">
        <v>57</v>
      </c>
      <c r="B650">
        <v>80</v>
      </c>
      <c r="C650" t="str">
        <f t="shared" ref="C650:C670" si="18">CONCATENATE(A650,B650)</f>
        <v>d80</v>
      </c>
      <c r="D650">
        <v>124</v>
      </c>
    </row>
    <row r="651" spans="1:4" x14ac:dyDescent="0.2">
      <c r="A651" t="s">
        <v>57</v>
      </c>
      <c r="B651">
        <v>81</v>
      </c>
      <c r="C651" t="str">
        <f t="shared" si="18"/>
        <v>d81</v>
      </c>
      <c r="D651">
        <v>124</v>
      </c>
    </row>
    <row r="652" spans="1:4" x14ac:dyDescent="0.2">
      <c r="A652" t="s">
        <v>57</v>
      </c>
      <c r="B652">
        <v>82</v>
      </c>
      <c r="C652" t="str">
        <f t="shared" si="18"/>
        <v>d82</v>
      </c>
      <c r="D652">
        <v>124</v>
      </c>
    </row>
    <row r="653" spans="1:4" x14ac:dyDescent="0.2">
      <c r="A653" t="s">
        <v>57</v>
      </c>
      <c r="B653">
        <v>83</v>
      </c>
      <c r="C653" t="str">
        <f t="shared" si="18"/>
        <v>d83</v>
      </c>
      <c r="D653">
        <v>124</v>
      </c>
    </row>
    <row r="654" spans="1:4" x14ac:dyDescent="0.2">
      <c r="A654" t="s">
        <v>57</v>
      </c>
      <c r="B654">
        <v>84</v>
      </c>
      <c r="C654" t="str">
        <f t="shared" si="18"/>
        <v>d84</v>
      </c>
      <c r="D654">
        <v>124</v>
      </c>
    </row>
    <row r="655" spans="1:4" x14ac:dyDescent="0.2">
      <c r="A655" t="s">
        <v>57</v>
      </c>
      <c r="B655">
        <v>85</v>
      </c>
      <c r="C655" t="str">
        <f t="shared" si="18"/>
        <v>d85</v>
      </c>
      <c r="D655">
        <v>124</v>
      </c>
    </row>
    <row r="656" spans="1:4" x14ac:dyDescent="0.2">
      <c r="A656" t="s">
        <v>57</v>
      </c>
      <c r="B656">
        <v>86</v>
      </c>
      <c r="C656" t="str">
        <f t="shared" si="18"/>
        <v>d86</v>
      </c>
      <c r="D656">
        <v>124</v>
      </c>
    </row>
    <row r="657" spans="1:4" x14ac:dyDescent="0.2">
      <c r="A657" t="s">
        <v>57</v>
      </c>
      <c r="B657">
        <v>87</v>
      </c>
      <c r="C657" t="str">
        <f t="shared" si="18"/>
        <v>d87</v>
      </c>
      <c r="D657">
        <v>124</v>
      </c>
    </row>
    <row r="658" spans="1:4" x14ac:dyDescent="0.2">
      <c r="A658" t="s">
        <v>57</v>
      </c>
      <c r="B658">
        <v>88</v>
      </c>
      <c r="C658" t="str">
        <f t="shared" si="18"/>
        <v>d88</v>
      </c>
      <c r="D658">
        <v>124</v>
      </c>
    </row>
    <row r="659" spans="1:4" x14ac:dyDescent="0.2">
      <c r="A659" t="s">
        <v>57</v>
      </c>
      <c r="B659">
        <v>89</v>
      </c>
      <c r="C659" t="str">
        <f t="shared" si="18"/>
        <v>d89</v>
      </c>
      <c r="D659">
        <v>124</v>
      </c>
    </row>
    <row r="660" spans="1:4" x14ac:dyDescent="0.2">
      <c r="A660" t="s">
        <v>57</v>
      </c>
      <c r="B660">
        <v>90</v>
      </c>
      <c r="C660" t="str">
        <f t="shared" si="18"/>
        <v>d90</v>
      </c>
      <c r="D660">
        <v>124</v>
      </c>
    </row>
    <row r="661" spans="1:4" x14ac:dyDescent="0.2">
      <c r="A661" t="s">
        <v>57</v>
      </c>
      <c r="B661">
        <v>91</v>
      </c>
      <c r="C661" t="str">
        <f t="shared" si="18"/>
        <v>d91</v>
      </c>
      <c r="D661">
        <v>124</v>
      </c>
    </row>
    <row r="662" spans="1:4" x14ac:dyDescent="0.2">
      <c r="A662" t="s">
        <v>57</v>
      </c>
      <c r="B662">
        <v>92</v>
      </c>
      <c r="C662" t="str">
        <f t="shared" si="18"/>
        <v>d92</v>
      </c>
      <c r="D662">
        <v>124</v>
      </c>
    </row>
    <row r="663" spans="1:4" x14ac:dyDescent="0.2">
      <c r="A663" t="s">
        <v>57</v>
      </c>
      <c r="B663">
        <v>93</v>
      </c>
      <c r="C663" t="str">
        <f t="shared" si="18"/>
        <v>d93</v>
      </c>
      <c r="D663">
        <v>124</v>
      </c>
    </row>
    <row r="664" spans="1:4" x14ac:dyDescent="0.2">
      <c r="A664" t="s">
        <v>57</v>
      </c>
      <c r="B664">
        <v>94</v>
      </c>
      <c r="C664" t="str">
        <f t="shared" si="18"/>
        <v>d94</v>
      </c>
      <c r="D664">
        <v>124</v>
      </c>
    </row>
    <row r="665" spans="1:4" x14ac:dyDescent="0.2">
      <c r="A665" t="s">
        <v>57</v>
      </c>
      <c r="B665">
        <v>95</v>
      </c>
      <c r="C665" t="str">
        <f t="shared" si="18"/>
        <v>d95</v>
      </c>
      <c r="D665">
        <v>124</v>
      </c>
    </row>
    <row r="666" spans="1:4" x14ac:dyDescent="0.2">
      <c r="A666" t="s">
        <v>57</v>
      </c>
      <c r="B666">
        <v>96</v>
      </c>
      <c r="C666" t="str">
        <f t="shared" si="18"/>
        <v>d96</v>
      </c>
      <c r="D666">
        <v>124</v>
      </c>
    </row>
    <row r="667" spans="1:4" x14ac:dyDescent="0.2">
      <c r="A667" t="s">
        <v>57</v>
      </c>
      <c r="B667">
        <v>97</v>
      </c>
      <c r="C667" t="str">
        <f t="shared" si="18"/>
        <v>d97</v>
      </c>
      <c r="D667">
        <v>124</v>
      </c>
    </row>
    <row r="668" spans="1:4" x14ac:dyDescent="0.2">
      <c r="A668" t="s">
        <v>57</v>
      </c>
      <c r="B668">
        <v>98</v>
      </c>
      <c r="C668" t="str">
        <f t="shared" si="18"/>
        <v>d98</v>
      </c>
      <c r="D668">
        <v>124</v>
      </c>
    </row>
    <row r="669" spans="1:4" x14ac:dyDescent="0.2">
      <c r="A669" t="s">
        <v>57</v>
      </c>
      <c r="B669">
        <v>99</v>
      </c>
      <c r="C669" t="str">
        <f t="shared" si="18"/>
        <v>d99</v>
      </c>
      <c r="D669">
        <v>124</v>
      </c>
    </row>
    <row r="670" spans="1:4" x14ac:dyDescent="0.2">
      <c r="A670" t="s">
        <v>57</v>
      </c>
      <c r="B670">
        <v>100</v>
      </c>
      <c r="C670" t="str">
        <f t="shared" si="18"/>
        <v>d100</v>
      </c>
      <c r="D670">
        <v>124</v>
      </c>
    </row>
    <row r="671" spans="1:4" x14ac:dyDescent="0.2">
      <c r="A671" t="s">
        <v>54</v>
      </c>
      <c r="C671" t="str">
        <f>CONCATENATE(A671,B671)</f>
        <v>g</v>
      </c>
      <c r="D671">
        <v>32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9"/>
  <sheetViews>
    <sheetView workbookViewId="0">
      <selection activeCell="C2" sqref="C2:C3"/>
    </sheetView>
  </sheetViews>
  <sheetFormatPr defaultRowHeight="12.75" x14ac:dyDescent="0.2"/>
  <cols>
    <col min="1" max="1" width="29.7109375" customWidth="1"/>
    <col min="2" max="7" width="11.7109375" style="31" customWidth="1"/>
  </cols>
  <sheetData>
    <row r="1" spans="1:12" ht="99.95" customHeight="1" x14ac:dyDescent="0.2">
      <c r="A1" s="170" t="s">
        <v>252</v>
      </c>
      <c r="B1" s="171"/>
      <c r="C1" s="172" t="s">
        <v>375</v>
      </c>
      <c r="D1" s="173"/>
      <c r="E1" s="173"/>
      <c r="F1" s="173"/>
      <c r="G1" s="174"/>
      <c r="H1" s="9"/>
      <c r="I1" s="9"/>
      <c r="J1" s="9"/>
      <c r="K1" s="9"/>
      <c r="L1" s="9"/>
    </row>
    <row r="2" spans="1:12" ht="15" customHeight="1" x14ac:dyDescent="0.2">
      <c r="A2" s="175" t="s">
        <v>85</v>
      </c>
      <c r="B2" s="176" t="s">
        <v>90</v>
      </c>
      <c r="C2" s="176" t="s">
        <v>91</v>
      </c>
      <c r="D2" s="169" t="s">
        <v>8</v>
      </c>
      <c r="E2" s="169" t="s">
        <v>13</v>
      </c>
      <c r="F2" s="169" t="s">
        <v>22</v>
      </c>
      <c r="G2" s="169" t="s">
        <v>15</v>
      </c>
    </row>
    <row r="3" spans="1:12" ht="52.5" customHeight="1" x14ac:dyDescent="0.2">
      <c r="A3" s="175" t="e">
        <v>#N/A</v>
      </c>
      <c r="B3" s="177"/>
      <c r="C3" s="177"/>
      <c r="D3" s="169"/>
      <c r="E3" s="169"/>
      <c r="F3" s="169"/>
      <c r="G3" s="169"/>
    </row>
    <row r="4" spans="1:12" ht="16.5" customHeight="1" x14ac:dyDescent="0.3">
      <c r="A4" s="66" t="s">
        <v>296</v>
      </c>
      <c r="B4" s="68">
        <v>40</v>
      </c>
      <c r="C4" s="68">
        <v>2732</v>
      </c>
      <c r="D4" s="68">
        <v>1.0000004190587939</v>
      </c>
      <c r="E4" s="68">
        <v>1.0000028893383415</v>
      </c>
      <c r="F4" s="68">
        <v>1.9726433083971353</v>
      </c>
      <c r="G4" s="78">
        <v>1</v>
      </c>
    </row>
    <row r="5" spans="1:12" ht="16.5" customHeight="1" x14ac:dyDescent="0.25">
      <c r="A5" s="69" t="s">
        <v>107</v>
      </c>
      <c r="B5" s="71">
        <v>48</v>
      </c>
      <c r="C5" s="71">
        <v>3260</v>
      </c>
      <c r="D5" s="71">
        <v>1.0000003585026063</v>
      </c>
      <c r="E5" s="71">
        <v>2.0000021226915727</v>
      </c>
      <c r="F5" s="71">
        <v>2.967354481194179</v>
      </c>
      <c r="G5" s="72">
        <v>2</v>
      </c>
    </row>
    <row r="6" spans="1:12" ht="16.5" customHeight="1" x14ac:dyDescent="0.25">
      <c r="A6" s="73" t="s">
        <v>293</v>
      </c>
      <c r="B6" s="75">
        <v>24</v>
      </c>
      <c r="C6" s="75">
        <v>1562</v>
      </c>
      <c r="D6" s="75">
        <v>2.0000007214070323</v>
      </c>
      <c r="E6" s="75">
        <v>3.0000056798818586</v>
      </c>
      <c r="F6" s="75">
        <v>4.984362401288891</v>
      </c>
      <c r="G6" s="76">
        <v>3</v>
      </c>
    </row>
    <row r="7" spans="1:12" s="11" customFormat="1" ht="16.5" customHeight="1" x14ac:dyDescent="0.2">
      <c r="A7" s="39" t="s">
        <v>177</v>
      </c>
      <c r="B7" s="54">
        <v>43</v>
      </c>
      <c r="C7" s="54">
        <v>1325</v>
      </c>
      <c r="D7" s="54">
        <v>3.0000012030943588</v>
      </c>
      <c r="E7" s="54">
        <v>2.0000020233085141</v>
      </c>
      <c r="F7" s="54">
        <v>4.9867102264028729</v>
      </c>
      <c r="G7" s="76">
        <v>4</v>
      </c>
    </row>
    <row r="8" spans="1:12" ht="16.5" customHeight="1" x14ac:dyDescent="0.2">
      <c r="A8" s="39" t="s">
        <v>303</v>
      </c>
      <c r="B8" s="54">
        <v>36</v>
      </c>
      <c r="C8" s="54">
        <v>1146</v>
      </c>
      <c r="D8" s="54">
        <v>4.0000012932762568</v>
      </c>
      <c r="E8" s="54">
        <v>1.0000026800310884</v>
      </c>
      <c r="F8" s="54">
        <v>4.9885079733073461</v>
      </c>
      <c r="G8" s="76">
        <v>5</v>
      </c>
    </row>
    <row r="9" spans="1:12" ht="16.5" customHeight="1" x14ac:dyDescent="0.2">
      <c r="A9" s="39" t="s">
        <v>161</v>
      </c>
      <c r="B9" s="54">
        <v>28</v>
      </c>
      <c r="C9" s="54">
        <v>2033</v>
      </c>
      <c r="D9" s="54">
        <v>5.0000014063510818</v>
      </c>
      <c r="E9" s="54">
        <v>1.000000756303792</v>
      </c>
      <c r="F9" s="54">
        <v>5.9796441626548731</v>
      </c>
      <c r="G9" s="76">
        <v>6</v>
      </c>
    </row>
    <row r="10" spans="1:12" ht="16.5" customHeight="1" x14ac:dyDescent="0.2">
      <c r="A10" s="39" t="s">
        <v>189</v>
      </c>
      <c r="B10" s="54">
        <v>42</v>
      </c>
      <c r="C10" s="54">
        <v>1732</v>
      </c>
      <c r="D10" s="54">
        <v>1.0000008011921739</v>
      </c>
      <c r="E10" s="54">
        <v>5.0000020649211203</v>
      </c>
      <c r="F10" s="54">
        <v>5.9826408661132948</v>
      </c>
      <c r="G10" s="76">
        <v>7</v>
      </c>
    </row>
    <row r="11" spans="1:12" ht="16.5" customHeight="1" x14ac:dyDescent="0.2">
      <c r="A11" s="39" t="s">
        <v>205</v>
      </c>
      <c r="B11" s="54">
        <v>31</v>
      </c>
      <c r="C11" s="54">
        <v>1659</v>
      </c>
      <c r="D11" s="54">
        <v>1.000001145331058</v>
      </c>
      <c r="E11" s="54">
        <v>5.0000012719409819</v>
      </c>
      <c r="F11" s="54">
        <v>5.9833814172720396</v>
      </c>
      <c r="G11" s="76">
        <v>8</v>
      </c>
    </row>
    <row r="12" spans="1:12" ht="16.5" customHeight="1" x14ac:dyDescent="0.2">
      <c r="A12" s="39" t="s">
        <v>103</v>
      </c>
      <c r="B12" s="54">
        <v>36</v>
      </c>
      <c r="C12" s="54">
        <v>1409</v>
      </c>
      <c r="D12" s="54">
        <v>3.0000008276569861</v>
      </c>
      <c r="E12" s="54">
        <v>3.0000049719087158</v>
      </c>
      <c r="F12" s="54">
        <v>5.9858797995657023</v>
      </c>
      <c r="G12" s="76">
        <v>9</v>
      </c>
    </row>
    <row r="13" spans="1:12" s="11" customFormat="1" ht="16.5" customHeight="1" x14ac:dyDescent="0.2">
      <c r="A13" s="39" t="s">
        <v>99</v>
      </c>
      <c r="B13" s="54">
        <v>14</v>
      </c>
      <c r="C13" s="54">
        <v>1265</v>
      </c>
      <c r="D13" s="54">
        <v>5.0000013087292237</v>
      </c>
      <c r="E13" s="54">
        <v>1.0000019958486348</v>
      </c>
      <c r="F13" s="54">
        <v>5.9873393045778585</v>
      </c>
      <c r="G13" s="76">
        <v>10</v>
      </c>
    </row>
    <row r="14" spans="1:12" s="11" customFormat="1" ht="16.5" customHeight="1" x14ac:dyDescent="0.2">
      <c r="A14" s="39" t="s">
        <v>297</v>
      </c>
      <c r="B14" s="54">
        <v>39</v>
      </c>
      <c r="C14" s="54">
        <v>1184</v>
      </c>
      <c r="D14" s="54">
        <v>1.0000011679514131</v>
      </c>
      <c r="E14" s="54">
        <v>5.000003047015448</v>
      </c>
      <c r="F14" s="54">
        <v>5.9881252149668605</v>
      </c>
      <c r="G14" s="76">
        <v>11</v>
      </c>
    </row>
    <row r="15" spans="1:12" ht="16.5" customHeight="1" x14ac:dyDescent="0.2">
      <c r="A15" s="39" t="s">
        <v>274</v>
      </c>
      <c r="B15" s="54">
        <v>14</v>
      </c>
      <c r="C15" s="54">
        <v>1336</v>
      </c>
      <c r="D15" s="54">
        <v>6.0000013887731578</v>
      </c>
      <c r="E15" s="54">
        <v>1.0000016231658226</v>
      </c>
      <c r="F15" s="54">
        <v>6.9866290119389811</v>
      </c>
      <c r="G15" s="76">
        <v>12</v>
      </c>
    </row>
    <row r="16" spans="1:12" ht="16.5" customHeight="1" x14ac:dyDescent="0.2">
      <c r="A16" s="39" t="s">
        <v>271</v>
      </c>
      <c r="B16" s="54">
        <v>55</v>
      </c>
      <c r="C16" s="54">
        <v>1803</v>
      </c>
      <c r="D16" s="54">
        <v>5.0000014361625738</v>
      </c>
      <c r="E16" s="54">
        <v>3.0000009031384058</v>
      </c>
      <c r="F16" s="54">
        <v>7.9819173393009804</v>
      </c>
      <c r="G16" s="76">
        <v>13</v>
      </c>
    </row>
    <row r="17" spans="1:7" ht="16.5" customHeight="1" x14ac:dyDescent="0.2">
      <c r="A17" s="39" t="s">
        <v>208</v>
      </c>
      <c r="B17" s="54">
        <v>48</v>
      </c>
      <c r="C17" s="54">
        <v>1369</v>
      </c>
      <c r="D17" s="54">
        <v>3.0000008365890589</v>
      </c>
      <c r="E17" s="54">
        <v>5.0000057421762847</v>
      </c>
      <c r="F17" s="54">
        <v>7.986268578765344</v>
      </c>
      <c r="G17" s="76">
        <v>14</v>
      </c>
    </row>
    <row r="18" spans="1:7" ht="16.5" customHeight="1" x14ac:dyDescent="0.2">
      <c r="A18" s="39" t="s">
        <v>162</v>
      </c>
      <c r="B18" s="54">
        <v>46</v>
      </c>
      <c r="C18" s="54">
        <v>1103</v>
      </c>
      <c r="D18" s="54">
        <v>3.0000011490026659</v>
      </c>
      <c r="E18" s="54">
        <v>5.0000042892682508</v>
      </c>
      <c r="F18" s="54">
        <v>7.9889294382709162</v>
      </c>
      <c r="G18" s="76">
        <v>15</v>
      </c>
    </row>
    <row r="19" spans="1:7" ht="16.5" customHeight="1" x14ac:dyDescent="0.2">
      <c r="A19" s="39" t="s">
        <v>182</v>
      </c>
      <c r="B19" s="54">
        <v>51</v>
      </c>
      <c r="C19" s="54">
        <v>892</v>
      </c>
      <c r="D19" s="54">
        <v>4.000001382303747</v>
      </c>
      <c r="E19" s="54">
        <v>4.0000059143600666</v>
      </c>
      <c r="F19" s="54">
        <v>7.9910362966638138</v>
      </c>
      <c r="G19" s="76">
        <v>16</v>
      </c>
    </row>
    <row r="20" spans="1:7" ht="16.5" customHeight="1" x14ac:dyDescent="0.2">
      <c r="A20" s="39" t="s">
        <v>153</v>
      </c>
      <c r="B20" s="54">
        <v>29</v>
      </c>
      <c r="C20" s="54">
        <v>826</v>
      </c>
      <c r="D20" s="54">
        <v>5.0000016310818962</v>
      </c>
      <c r="E20" s="54">
        <v>3.0000046904315196</v>
      </c>
      <c r="F20" s="54">
        <v>7.9917173215134163</v>
      </c>
      <c r="G20" s="76">
        <v>17</v>
      </c>
    </row>
    <row r="21" spans="1:7" ht="16.5" customHeight="1" x14ac:dyDescent="0.2">
      <c r="A21" s="39" t="s">
        <v>152</v>
      </c>
      <c r="B21" s="54">
        <v>30</v>
      </c>
      <c r="C21" s="54">
        <v>824</v>
      </c>
      <c r="D21" s="54">
        <v>7.0000016885616834</v>
      </c>
      <c r="E21" s="54">
        <v>1.000004308859014</v>
      </c>
      <c r="F21" s="54">
        <v>7.9917359974206974</v>
      </c>
      <c r="G21" s="76">
        <v>18</v>
      </c>
    </row>
    <row r="22" spans="1:7" s="11" customFormat="1" ht="16.5" customHeight="1" x14ac:dyDescent="0.2">
      <c r="A22" s="39" t="s">
        <v>312</v>
      </c>
      <c r="B22" s="54">
        <v>26</v>
      </c>
      <c r="C22" s="54">
        <v>1147</v>
      </c>
      <c r="D22" s="54">
        <v>5.0000010524432472</v>
      </c>
      <c r="E22" s="54">
        <v>4.0000050738241413</v>
      </c>
      <c r="F22" s="54">
        <v>8.9885101262673892</v>
      </c>
      <c r="G22" s="76">
        <v>19</v>
      </c>
    </row>
    <row r="23" spans="1:7" ht="16.5" customHeight="1" x14ac:dyDescent="0.2">
      <c r="A23" s="39" t="s">
        <v>155</v>
      </c>
      <c r="B23" s="54">
        <v>39</v>
      </c>
      <c r="C23" s="54">
        <v>1094</v>
      </c>
      <c r="D23" s="54">
        <v>7.0000012752662117</v>
      </c>
      <c r="E23" s="54">
        <v>2.0000032233109852</v>
      </c>
      <c r="F23" s="54">
        <v>8.9890254985771989</v>
      </c>
      <c r="G23" s="76">
        <v>20</v>
      </c>
    </row>
    <row r="24" spans="1:7" ht="16.5" customHeight="1" x14ac:dyDescent="0.2">
      <c r="A24" s="39" t="s">
        <v>181</v>
      </c>
      <c r="B24" s="54">
        <v>29</v>
      </c>
      <c r="C24" s="54">
        <v>971</v>
      </c>
      <c r="D24" s="54">
        <v>2.0000012016775419</v>
      </c>
      <c r="E24" s="54">
        <v>7.0000071880391026</v>
      </c>
      <c r="F24" s="54">
        <v>8.9902693897166444</v>
      </c>
      <c r="G24" s="76">
        <v>21</v>
      </c>
    </row>
    <row r="25" spans="1:7" ht="16.5" customHeight="1" x14ac:dyDescent="0.2">
      <c r="A25" s="39" t="s">
        <v>134</v>
      </c>
      <c r="B25" s="54">
        <v>29</v>
      </c>
      <c r="C25" s="54">
        <v>745</v>
      </c>
      <c r="D25" s="54">
        <v>7.0000018717478385</v>
      </c>
      <c r="E25" s="54">
        <v>2.0000047386627493</v>
      </c>
      <c r="F25" s="54">
        <v>8.9925276104105869</v>
      </c>
      <c r="G25" s="76">
        <v>22</v>
      </c>
    </row>
    <row r="26" spans="1:7" ht="16.5" customHeight="1" x14ac:dyDescent="0.2">
      <c r="A26" s="39" t="s">
        <v>213</v>
      </c>
      <c r="B26" s="54">
        <v>35</v>
      </c>
      <c r="C26" s="54">
        <v>1686</v>
      </c>
      <c r="D26" s="54">
        <v>2.0000006463204976</v>
      </c>
      <c r="E26" s="54">
        <v>8.0000071875224616</v>
      </c>
      <c r="F26" s="54">
        <v>9.9831128338429593</v>
      </c>
      <c r="G26" s="76">
        <v>23</v>
      </c>
    </row>
    <row r="27" spans="1:7" s="11" customFormat="1" ht="16.5" customHeight="1" x14ac:dyDescent="0.2">
      <c r="A27" s="39" t="s">
        <v>207</v>
      </c>
      <c r="B27" s="54">
        <v>25</v>
      </c>
      <c r="C27" s="54">
        <v>1582</v>
      </c>
      <c r="D27" s="54">
        <v>1.0000008169333954</v>
      </c>
      <c r="E27" s="54">
        <v>9.0000027920482459</v>
      </c>
      <c r="F27" s="54">
        <v>9.984158608981641</v>
      </c>
      <c r="G27" s="76">
        <v>24</v>
      </c>
    </row>
    <row r="28" spans="1:7" s="11" customFormat="1" ht="16.5" customHeight="1" x14ac:dyDescent="0.2">
      <c r="A28" s="39" t="s">
        <v>104</v>
      </c>
      <c r="B28" s="54">
        <v>46</v>
      </c>
      <c r="C28" s="54">
        <v>1404</v>
      </c>
      <c r="D28" s="54">
        <v>9.0000022819588334</v>
      </c>
      <c r="E28" s="54">
        <v>1.0000010349395596</v>
      </c>
      <c r="F28" s="54">
        <v>9.9859173168983943</v>
      </c>
      <c r="G28" s="76">
        <v>25</v>
      </c>
    </row>
    <row r="29" spans="1:7" ht="16.5" customHeight="1" x14ac:dyDescent="0.2">
      <c r="A29" s="39" t="s">
        <v>219</v>
      </c>
      <c r="B29" s="54">
        <v>24</v>
      </c>
      <c r="C29" s="54">
        <v>1326</v>
      </c>
      <c r="D29" s="54">
        <v>3.0000012452524749</v>
      </c>
      <c r="E29" s="54">
        <v>7.0000019113515171</v>
      </c>
      <c r="F29" s="54">
        <v>9.986719156603991</v>
      </c>
      <c r="G29" s="76">
        <v>26</v>
      </c>
    </row>
    <row r="30" spans="1:7" ht="16.5" customHeight="1" x14ac:dyDescent="0.2">
      <c r="A30" s="39" t="s">
        <v>183</v>
      </c>
      <c r="B30" s="54">
        <v>19</v>
      </c>
      <c r="C30" s="54">
        <v>1255</v>
      </c>
      <c r="D30" s="54">
        <v>2.0000012466962551</v>
      </c>
      <c r="E30" s="54">
        <v>8.0000022071644565</v>
      </c>
      <c r="F30" s="54">
        <v>9.9874344538607129</v>
      </c>
      <c r="G30" s="76">
        <v>27</v>
      </c>
    </row>
    <row r="31" spans="1:7" ht="16.5" customHeight="1" x14ac:dyDescent="0.2">
      <c r="A31" s="39" t="s">
        <v>236</v>
      </c>
      <c r="B31" s="54">
        <v>40</v>
      </c>
      <c r="C31" s="54">
        <v>1126</v>
      </c>
      <c r="D31" s="54">
        <v>2.0000011748120299</v>
      </c>
      <c r="E31" s="54">
        <v>8.0000036337209295</v>
      </c>
      <c r="F31" s="54">
        <v>9.9887048085329599</v>
      </c>
      <c r="G31" s="76">
        <v>28</v>
      </c>
    </row>
    <row r="32" spans="1:7" ht="16.5" customHeight="1" x14ac:dyDescent="0.2">
      <c r="A32" s="39" t="s">
        <v>270</v>
      </c>
      <c r="B32" s="54">
        <v>29</v>
      </c>
      <c r="C32" s="54">
        <v>1116</v>
      </c>
      <c r="D32" s="54">
        <v>4.000001256139381</v>
      </c>
      <c r="E32" s="54">
        <v>6.0000031230480948</v>
      </c>
      <c r="F32" s="54">
        <v>9.9888153791874768</v>
      </c>
      <c r="G32" s="76">
        <v>29</v>
      </c>
    </row>
    <row r="33" spans="1:7" ht="16.5" customHeight="1" x14ac:dyDescent="0.2">
      <c r="A33" s="39" t="s">
        <v>210</v>
      </c>
      <c r="B33" s="54">
        <v>35</v>
      </c>
      <c r="C33" s="54">
        <v>1070</v>
      </c>
      <c r="D33" s="54">
        <v>7.0000020568090662</v>
      </c>
      <c r="E33" s="54">
        <v>3.0000017118597646</v>
      </c>
      <c r="F33" s="54">
        <v>9.9892687686688308</v>
      </c>
      <c r="G33" s="76">
        <v>30</v>
      </c>
    </row>
    <row r="34" spans="1:7" ht="16.5" customHeight="1" x14ac:dyDescent="0.2">
      <c r="A34" s="39" t="s">
        <v>151</v>
      </c>
      <c r="B34" s="54">
        <v>27</v>
      </c>
      <c r="C34" s="54">
        <v>796</v>
      </c>
      <c r="D34" s="54">
        <v>7.0000026519571446</v>
      </c>
      <c r="E34" s="54">
        <v>3.0000023855530906</v>
      </c>
      <c r="F34" s="54">
        <v>9.9920180375102348</v>
      </c>
      <c r="G34" s="76">
        <v>31</v>
      </c>
    </row>
    <row r="35" spans="1:7" ht="16.5" customHeight="1" x14ac:dyDescent="0.2">
      <c r="A35" s="39" t="s">
        <v>201</v>
      </c>
      <c r="B35" s="54">
        <v>16</v>
      </c>
      <c r="C35" s="54">
        <v>1152</v>
      </c>
      <c r="D35" s="54">
        <v>4.0000009959266603</v>
      </c>
      <c r="E35" s="54">
        <v>7.0000067535625039</v>
      </c>
      <c r="F35" s="54">
        <v>10.988471749489163</v>
      </c>
      <c r="G35" s="76">
        <v>32</v>
      </c>
    </row>
    <row r="36" spans="1:7" ht="16.5" customHeight="1" x14ac:dyDescent="0.2">
      <c r="A36" s="39" t="s">
        <v>305</v>
      </c>
      <c r="B36" s="54">
        <v>22</v>
      </c>
      <c r="C36" s="54">
        <v>961</v>
      </c>
      <c r="D36" s="54">
        <v>3.0000014834814341</v>
      </c>
      <c r="E36" s="54">
        <v>8.0000034827430078</v>
      </c>
      <c r="F36" s="54">
        <v>10.990372966224442</v>
      </c>
      <c r="G36" s="76">
        <v>33</v>
      </c>
    </row>
    <row r="37" spans="1:7" ht="16.5" customHeight="1" x14ac:dyDescent="0.2">
      <c r="A37" s="39" t="s">
        <v>304</v>
      </c>
      <c r="B37" s="54">
        <v>30</v>
      </c>
      <c r="C37" s="54">
        <v>1604</v>
      </c>
      <c r="D37" s="54">
        <v>10.000002511363922</v>
      </c>
      <c r="E37" s="54">
        <v>2.0000008291117726</v>
      </c>
      <c r="F37" s="54">
        <v>11.983933340475694</v>
      </c>
      <c r="G37" s="76">
        <v>34</v>
      </c>
    </row>
    <row r="38" spans="1:7" ht="16.5" customHeight="1" x14ac:dyDescent="0.2">
      <c r="A38" s="39" t="s">
        <v>101</v>
      </c>
      <c r="B38" s="54">
        <v>28</v>
      </c>
      <c r="C38" s="54">
        <v>1402</v>
      </c>
      <c r="D38" s="54">
        <v>11.000002363675042</v>
      </c>
      <c r="E38" s="54">
        <v>1.0000010212314008</v>
      </c>
      <c r="F38" s="54">
        <v>11.985955384906442</v>
      </c>
      <c r="G38" s="76">
        <v>35</v>
      </c>
    </row>
    <row r="39" spans="1:7" ht="16.5" customHeight="1" x14ac:dyDescent="0.2">
      <c r="A39" s="39" t="s">
        <v>284</v>
      </c>
      <c r="B39" s="54">
        <v>28</v>
      </c>
      <c r="C39" s="54">
        <v>1322</v>
      </c>
      <c r="D39" s="54">
        <v>9.0000017418871607</v>
      </c>
      <c r="E39" s="54">
        <v>3.0000013365588956</v>
      </c>
      <c r="F39" s="54">
        <v>11.986755078446055</v>
      </c>
      <c r="G39" s="76">
        <v>36</v>
      </c>
    </row>
    <row r="40" spans="1:7" s="37" customFormat="1" ht="16.5" customHeight="1" x14ac:dyDescent="0.2">
      <c r="A40" s="39" t="s">
        <v>105</v>
      </c>
      <c r="B40" s="54">
        <v>25</v>
      </c>
      <c r="C40" s="54">
        <v>1272</v>
      </c>
      <c r="D40" s="54">
        <v>10.000003020053153</v>
      </c>
      <c r="E40" s="54">
        <v>2.0000010625524633</v>
      </c>
      <c r="F40" s="54">
        <v>11.987259082605616</v>
      </c>
      <c r="G40" s="76">
        <v>37</v>
      </c>
    </row>
    <row r="41" spans="1:7" s="11" customFormat="1" ht="16.5" customHeight="1" x14ac:dyDescent="0.2">
      <c r="A41" s="39" t="s">
        <v>283</v>
      </c>
      <c r="B41" s="54">
        <v>31</v>
      </c>
      <c r="C41" s="54">
        <v>1036</v>
      </c>
      <c r="D41" s="54">
        <v>6.0000011374364455</v>
      </c>
      <c r="E41" s="54">
        <v>6.0000063637520684</v>
      </c>
      <c r="F41" s="54">
        <v>11.989616501188513</v>
      </c>
      <c r="G41" s="76">
        <v>38</v>
      </c>
    </row>
    <row r="42" spans="1:7" s="11" customFormat="1" ht="16.5" customHeight="1" x14ac:dyDescent="0.2">
      <c r="A42" s="39" t="s">
        <v>206</v>
      </c>
      <c r="B42" s="54">
        <v>21</v>
      </c>
      <c r="C42" s="54">
        <v>1028</v>
      </c>
      <c r="D42" s="54">
        <v>2.0000011479870046</v>
      </c>
      <c r="E42" s="54">
        <v>10.000006364562118</v>
      </c>
      <c r="F42" s="54">
        <v>11.989706512549123</v>
      </c>
      <c r="G42" s="76">
        <v>39</v>
      </c>
    </row>
    <row r="43" spans="1:7" s="11" customFormat="1" ht="16.5" customHeight="1" x14ac:dyDescent="0.2">
      <c r="A43" s="39" t="s">
        <v>280</v>
      </c>
      <c r="B43" s="54">
        <v>33</v>
      </c>
      <c r="C43" s="54">
        <v>926</v>
      </c>
      <c r="D43" s="54">
        <v>3.0000012403100773</v>
      </c>
      <c r="E43" s="54">
        <v>9.0000083277814795</v>
      </c>
      <c r="F43" s="54">
        <v>11.990716568091557</v>
      </c>
      <c r="G43" s="76">
        <v>40</v>
      </c>
    </row>
    <row r="44" spans="1:7" ht="16.5" customHeight="1" x14ac:dyDescent="0.2">
      <c r="A44" s="39" t="s">
        <v>275</v>
      </c>
      <c r="B44" s="54">
        <v>43</v>
      </c>
      <c r="C44" s="54">
        <v>787</v>
      </c>
      <c r="D44" s="54">
        <v>6.0000016770925919</v>
      </c>
      <c r="E44" s="54">
        <v>6.0000052312199204</v>
      </c>
      <c r="F44" s="54">
        <v>11.992093908312512</v>
      </c>
      <c r="G44" s="76">
        <v>41</v>
      </c>
    </row>
    <row r="45" spans="1:7" s="11" customFormat="1" ht="16.5" customHeight="1" x14ac:dyDescent="0.2">
      <c r="A45" s="39" t="s">
        <v>178</v>
      </c>
      <c r="B45" s="54">
        <v>20</v>
      </c>
      <c r="C45" s="54">
        <v>754</v>
      </c>
      <c r="D45" s="54">
        <v>8.0000026873051695</v>
      </c>
      <c r="E45" s="54">
        <v>4.0000026172529317</v>
      </c>
      <c r="F45" s="54">
        <v>11.992445304558101</v>
      </c>
      <c r="G45" s="76">
        <v>42</v>
      </c>
    </row>
    <row r="46" spans="1:7" ht="16.5" customHeight="1" x14ac:dyDescent="0.2">
      <c r="A46" s="39" t="s">
        <v>287</v>
      </c>
      <c r="B46" s="54">
        <v>33</v>
      </c>
      <c r="C46" s="54">
        <v>673</v>
      </c>
      <c r="D46" s="54">
        <v>10.000002182453077</v>
      </c>
      <c r="E46" s="54">
        <v>2.0000046483521592</v>
      </c>
      <c r="F46" s="54">
        <v>11.993243830805238</v>
      </c>
      <c r="G46" s="76">
        <v>43</v>
      </c>
    </row>
    <row r="47" spans="1:7" ht="16.5" customHeight="1" x14ac:dyDescent="0.2">
      <c r="A47" s="39" t="s">
        <v>204</v>
      </c>
      <c r="B47" s="54">
        <v>27</v>
      </c>
      <c r="C47" s="54">
        <v>1720</v>
      </c>
      <c r="D47" s="54">
        <v>1.000000598354525</v>
      </c>
      <c r="E47" s="54">
        <v>12.000020399836801</v>
      </c>
      <c r="F47" s="54">
        <v>12.982793998191326</v>
      </c>
      <c r="G47" s="76">
        <v>44</v>
      </c>
    </row>
    <row r="48" spans="1:7" ht="16.5" customHeight="1" x14ac:dyDescent="0.2">
      <c r="A48" s="39" t="s">
        <v>164</v>
      </c>
      <c r="B48" s="54">
        <v>36</v>
      </c>
      <c r="C48" s="54">
        <v>1064</v>
      </c>
      <c r="D48" s="54">
        <v>2.0000010392093697</v>
      </c>
      <c r="E48" s="54">
        <v>11.000009795278675</v>
      </c>
      <c r="F48" s="54">
        <v>12.989334834488044</v>
      </c>
      <c r="G48" s="76">
        <v>45</v>
      </c>
    </row>
    <row r="49" spans="1:7" ht="16.5" customHeight="1" x14ac:dyDescent="0.2">
      <c r="A49" s="39" t="s">
        <v>133</v>
      </c>
      <c r="B49" s="54">
        <v>28</v>
      </c>
      <c r="C49" s="54">
        <v>838</v>
      </c>
      <c r="D49" s="54">
        <v>6.0000018688095684</v>
      </c>
      <c r="E49" s="54">
        <v>7.0000032983706051</v>
      </c>
      <c r="F49" s="54">
        <v>12.991597167180172</v>
      </c>
      <c r="G49" s="76">
        <v>46</v>
      </c>
    </row>
    <row r="50" spans="1:7" ht="16.5" customHeight="1" x14ac:dyDescent="0.2">
      <c r="A50" s="39" t="s">
        <v>216</v>
      </c>
      <c r="B50" s="54">
        <v>14</v>
      </c>
      <c r="C50" s="54">
        <v>755</v>
      </c>
      <c r="D50" s="54">
        <v>6.0000022219753362</v>
      </c>
      <c r="E50" s="54">
        <v>7.0000032777213281</v>
      </c>
      <c r="F50" s="54">
        <v>12.992441499696664</v>
      </c>
      <c r="G50" s="76">
        <v>47</v>
      </c>
    </row>
    <row r="51" spans="1:7" ht="16.5" customHeight="1" x14ac:dyDescent="0.2">
      <c r="A51" s="39" t="s">
        <v>272</v>
      </c>
      <c r="B51" s="54">
        <v>26</v>
      </c>
      <c r="C51" s="54">
        <v>600</v>
      </c>
      <c r="D51" s="54">
        <v>8.0000020825957474</v>
      </c>
      <c r="E51" s="54">
        <v>5.0000083270880173</v>
      </c>
      <c r="F51" s="54">
        <v>12.993984409683764</v>
      </c>
      <c r="G51" s="76">
        <v>48</v>
      </c>
    </row>
    <row r="52" spans="1:7" ht="16.5" customHeight="1" x14ac:dyDescent="0.2">
      <c r="A52" s="39" t="s">
        <v>97</v>
      </c>
      <c r="B52" s="54">
        <v>35</v>
      </c>
      <c r="C52" s="54">
        <v>1383</v>
      </c>
      <c r="D52" s="54">
        <v>1.0000007720517274</v>
      </c>
      <c r="E52" s="54">
        <v>13.000011350737799</v>
      </c>
      <c r="F52" s="54">
        <v>13.986147122789525</v>
      </c>
      <c r="G52" s="76">
        <v>49</v>
      </c>
    </row>
    <row r="53" spans="1:7" ht="16.5" customHeight="1" x14ac:dyDescent="0.2">
      <c r="A53" s="39" t="s">
        <v>167</v>
      </c>
      <c r="B53" s="54">
        <v>26</v>
      </c>
      <c r="C53" s="54">
        <v>1193</v>
      </c>
      <c r="D53" s="54">
        <v>10.000002505637685</v>
      </c>
      <c r="E53" s="54">
        <v>4.0000012591921026</v>
      </c>
      <c r="F53" s="54">
        <v>13.988047764829789</v>
      </c>
      <c r="G53" s="76">
        <v>50</v>
      </c>
    </row>
    <row r="54" spans="1:7" ht="16.5" customHeight="1" x14ac:dyDescent="0.2">
      <c r="A54" s="39" t="s">
        <v>302</v>
      </c>
      <c r="B54" s="54">
        <v>20</v>
      </c>
      <c r="C54" s="54">
        <v>1017</v>
      </c>
      <c r="D54" s="54">
        <v>8.0000015997696323</v>
      </c>
      <c r="E54" s="54">
        <v>6.0000025503047612</v>
      </c>
      <c r="F54" s="54">
        <v>13.989814150074393</v>
      </c>
      <c r="G54" s="76">
        <v>51</v>
      </c>
    </row>
    <row r="55" spans="1:7" s="11" customFormat="1" ht="16.5" customHeight="1" x14ac:dyDescent="0.2">
      <c r="A55" s="39" t="s">
        <v>289</v>
      </c>
      <c r="B55" s="54">
        <v>29</v>
      </c>
      <c r="C55" s="54">
        <v>987</v>
      </c>
      <c r="D55" s="54">
        <v>4.0000013437609176</v>
      </c>
      <c r="E55" s="54">
        <v>10.000004113364321</v>
      </c>
      <c r="F55" s="54">
        <v>13.99010645712524</v>
      </c>
      <c r="G55" s="76">
        <v>52</v>
      </c>
    </row>
    <row r="56" spans="1:7" ht="16.5" customHeight="1" x14ac:dyDescent="0.2">
      <c r="A56" s="39" t="s">
        <v>96</v>
      </c>
      <c r="B56" s="54">
        <v>46</v>
      </c>
      <c r="C56" s="54">
        <v>974</v>
      </c>
      <c r="D56" s="54">
        <v>3.0000011899803654</v>
      </c>
      <c r="E56" s="54">
        <v>11.000007456565505</v>
      </c>
      <c r="F56" s="54">
        <v>13.99022264654587</v>
      </c>
      <c r="G56" s="76">
        <v>53</v>
      </c>
    </row>
    <row r="57" spans="1:7" ht="16.5" customHeight="1" x14ac:dyDescent="0.2">
      <c r="A57" s="39" t="s">
        <v>169</v>
      </c>
      <c r="B57" s="54">
        <v>8</v>
      </c>
      <c r="C57" s="54">
        <v>936</v>
      </c>
      <c r="D57" s="54">
        <v>7.0000015973165084</v>
      </c>
      <c r="E57" s="54">
        <v>7.0000032254943072</v>
      </c>
      <c r="F57" s="54">
        <v>13.990636822810817</v>
      </c>
      <c r="G57" s="76">
        <v>54</v>
      </c>
    </row>
    <row r="58" spans="1:7" ht="16.5" customHeight="1" x14ac:dyDescent="0.2">
      <c r="A58" s="39" t="s">
        <v>176</v>
      </c>
      <c r="B58" s="54">
        <v>42</v>
      </c>
      <c r="C58" s="54">
        <v>728</v>
      </c>
      <c r="D58" s="54">
        <v>9.0000017977528088</v>
      </c>
      <c r="E58" s="54">
        <v>5.0000058082128129</v>
      </c>
      <c r="F58" s="54">
        <v>13.992685605965621</v>
      </c>
      <c r="G58" s="76">
        <v>55</v>
      </c>
    </row>
    <row r="59" spans="1:7" ht="16.5" customHeight="1" x14ac:dyDescent="0.2">
      <c r="A59" s="39" t="s">
        <v>215</v>
      </c>
      <c r="B59" s="54">
        <v>23</v>
      </c>
      <c r="C59" s="54">
        <v>1244</v>
      </c>
      <c r="D59" s="54">
        <v>13.000002984361943</v>
      </c>
      <c r="E59" s="54">
        <v>2.0000010999285047</v>
      </c>
      <c r="F59" s="54">
        <v>14.987541084290449</v>
      </c>
      <c r="G59" s="76">
        <v>56</v>
      </c>
    </row>
    <row r="60" spans="1:7" ht="16.5" customHeight="1" x14ac:dyDescent="0.2">
      <c r="A60" s="39" t="s">
        <v>200</v>
      </c>
      <c r="B60" s="54">
        <v>30</v>
      </c>
      <c r="C60" s="54">
        <v>1124</v>
      </c>
      <c r="D60" s="54">
        <v>10.000002173629527</v>
      </c>
      <c r="E60" s="54">
        <v>5.0000015054799469</v>
      </c>
      <c r="F60" s="54">
        <v>14.988733679109473</v>
      </c>
      <c r="G60" s="76">
        <v>57</v>
      </c>
    </row>
    <row r="61" spans="1:7" ht="16.5" customHeight="1" x14ac:dyDescent="0.2">
      <c r="A61" s="39" t="s">
        <v>277</v>
      </c>
      <c r="B61" s="54">
        <v>21</v>
      </c>
      <c r="C61" s="54">
        <v>1077</v>
      </c>
      <c r="D61" s="54">
        <v>11.000002610488945</v>
      </c>
      <c r="E61" s="54">
        <v>4.0000014406315731</v>
      </c>
      <c r="F61" s="54">
        <v>14.989213051120517</v>
      </c>
      <c r="G61" s="76">
        <v>58</v>
      </c>
    </row>
    <row r="62" spans="1:7" ht="16.5" customHeight="1" x14ac:dyDescent="0.2">
      <c r="A62" s="39" t="s">
        <v>180</v>
      </c>
      <c r="B62" s="54">
        <v>19</v>
      </c>
      <c r="C62" s="54">
        <v>1017</v>
      </c>
      <c r="D62" s="54">
        <v>2.0000010903579644</v>
      </c>
      <c r="E62" s="54">
        <v>13.000009994003598</v>
      </c>
      <c r="F62" s="54">
        <v>14.989822084361561</v>
      </c>
      <c r="G62" s="76">
        <v>59</v>
      </c>
    </row>
    <row r="63" spans="1:7" ht="16.5" customHeight="1" x14ac:dyDescent="0.2">
      <c r="A63" s="39" t="s">
        <v>294</v>
      </c>
      <c r="B63" s="54">
        <v>29</v>
      </c>
      <c r="C63" s="54">
        <v>826</v>
      </c>
      <c r="D63" s="54">
        <v>4.0000017851086236</v>
      </c>
      <c r="E63" s="54">
        <v>11.00000375798572</v>
      </c>
      <c r="F63" s="54">
        <v>14.991716543094343</v>
      </c>
      <c r="G63" s="76">
        <v>60</v>
      </c>
    </row>
    <row r="64" spans="1:7" s="11" customFormat="1" ht="16.5" customHeight="1" x14ac:dyDescent="0.2">
      <c r="A64" s="39" t="s">
        <v>217</v>
      </c>
      <c r="B64" s="54">
        <v>17</v>
      </c>
      <c r="C64" s="54">
        <v>791</v>
      </c>
      <c r="D64" s="54">
        <v>7.0000018311999854</v>
      </c>
      <c r="E64" s="54">
        <v>8.000004080300311</v>
      </c>
      <c r="F64" s="54">
        <v>14.992078911500295</v>
      </c>
      <c r="G64" s="76">
        <v>61</v>
      </c>
    </row>
    <row r="65" spans="1:7" ht="16.5" customHeight="1" x14ac:dyDescent="0.2">
      <c r="A65" s="39" t="s">
        <v>191</v>
      </c>
      <c r="B65" s="54">
        <v>15</v>
      </c>
      <c r="C65" s="54">
        <v>639</v>
      </c>
      <c r="D65" s="54">
        <v>5.0000019955698347</v>
      </c>
      <c r="E65" s="54">
        <v>10.000007244277022</v>
      </c>
      <c r="F65" s="54">
        <v>14.993604239846858</v>
      </c>
      <c r="G65" s="76">
        <v>62</v>
      </c>
    </row>
    <row r="66" spans="1:7" ht="16.5" customHeight="1" x14ac:dyDescent="0.2">
      <c r="A66" s="39" t="s">
        <v>286</v>
      </c>
      <c r="B66" s="54">
        <v>21</v>
      </c>
      <c r="C66" s="54">
        <v>566</v>
      </c>
      <c r="D66" s="54">
        <v>11.000003388911482</v>
      </c>
      <c r="E66" s="54">
        <v>4.0000036882676211</v>
      </c>
      <c r="F66" s="54">
        <v>14.994326077179101</v>
      </c>
      <c r="G66" s="76">
        <v>63</v>
      </c>
    </row>
    <row r="67" spans="1:7" ht="16.5" customHeight="1" x14ac:dyDescent="0.2">
      <c r="A67" s="39" t="s">
        <v>159</v>
      </c>
      <c r="B67" s="54">
        <v>26</v>
      </c>
      <c r="C67" s="54">
        <v>446</v>
      </c>
      <c r="D67" s="54">
        <v>8.0000032241423789</v>
      </c>
      <c r="E67" s="54">
        <v>7.0000073475385749</v>
      </c>
      <c r="F67" s="54">
        <v>14.995524571680953</v>
      </c>
      <c r="G67" s="76">
        <v>64</v>
      </c>
    </row>
    <row r="68" spans="1:7" ht="16.5" customHeight="1" x14ac:dyDescent="0.2">
      <c r="A68" s="39" t="s">
        <v>98</v>
      </c>
      <c r="B68" s="54">
        <v>22</v>
      </c>
      <c r="C68" s="54">
        <v>930</v>
      </c>
      <c r="D68" s="54">
        <v>4.0000012528973254</v>
      </c>
      <c r="E68" s="54">
        <v>12.000007571742257</v>
      </c>
      <c r="F68" s="54">
        <v>15.990686824639583</v>
      </c>
      <c r="G68" s="76">
        <v>65</v>
      </c>
    </row>
    <row r="69" spans="1:7" ht="16.5" customHeight="1" x14ac:dyDescent="0.2">
      <c r="A69" s="39" t="s">
        <v>202</v>
      </c>
      <c r="B69" s="54">
        <v>26</v>
      </c>
      <c r="C69" s="54">
        <v>784</v>
      </c>
      <c r="D69" s="54">
        <v>8.0000015147842944</v>
      </c>
      <c r="E69" s="54">
        <v>8.0000080580177269</v>
      </c>
      <c r="F69" s="54">
        <v>15.992143572802021</v>
      </c>
      <c r="G69" s="76">
        <v>66</v>
      </c>
    </row>
    <row r="70" spans="1:7" ht="16.5" customHeight="1" x14ac:dyDescent="0.2">
      <c r="A70" s="39" t="s">
        <v>203</v>
      </c>
      <c r="B70" s="54">
        <v>33</v>
      </c>
      <c r="C70" s="54">
        <v>684</v>
      </c>
      <c r="D70" s="54">
        <v>6.0000017660667924</v>
      </c>
      <c r="E70" s="54">
        <v>10.000008467400509</v>
      </c>
      <c r="F70" s="54">
        <v>15.9931372334673</v>
      </c>
      <c r="G70" s="76">
        <v>67</v>
      </c>
    </row>
    <row r="71" spans="1:7" ht="16.5" customHeight="1" x14ac:dyDescent="0.2">
      <c r="A71" s="39" t="s">
        <v>106</v>
      </c>
      <c r="B71" s="54">
        <v>31</v>
      </c>
      <c r="C71" s="54">
        <v>556</v>
      </c>
      <c r="D71" s="54">
        <v>13.000003661528321</v>
      </c>
      <c r="E71" s="54">
        <v>3.0000035310734465</v>
      </c>
      <c r="F71" s="54">
        <v>15.994416192601769</v>
      </c>
      <c r="G71" s="76">
        <v>68</v>
      </c>
    </row>
    <row r="72" spans="1:7" ht="16.5" customHeight="1" x14ac:dyDescent="0.2">
      <c r="A72" s="39" t="s">
        <v>278</v>
      </c>
      <c r="B72" s="54">
        <v>30</v>
      </c>
      <c r="C72" s="54">
        <v>449</v>
      </c>
      <c r="D72" s="54">
        <v>9.0000026438240273</v>
      </c>
      <c r="E72" s="54">
        <v>7.0000140726146922</v>
      </c>
      <c r="F72" s="54">
        <v>15.995496716438717</v>
      </c>
      <c r="G72" s="76">
        <v>69</v>
      </c>
    </row>
    <row r="73" spans="1:7" ht="16.5" customHeight="1" x14ac:dyDescent="0.2">
      <c r="A73" s="39" t="s">
        <v>102</v>
      </c>
      <c r="B73" s="54">
        <v>32</v>
      </c>
      <c r="C73" s="54">
        <v>424</v>
      </c>
      <c r="D73" s="54">
        <v>10.000003482015391</v>
      </c>
      <c r="E73" s="54">
        <v>6.0000072923503245</v>
      </c>
      <c r="F73" s="54">
        <v>15.995738774365718</v>
      </c>
      <c r="G73" s="76">
        <v>70</v>
      </c>
    </row>
    <row r="74" spans="1:7" ht="16.5" customHeight="1" x14ac:dyDescent="0.2">
      <c r="A74" s="39" t="s">
        <v>276</v>
      </c>
      <c r="B74" s="54">
        <v>30</v>
      </c>
      <c r="C74" s="54">
        <v>361</v>
      </c>
      <c r="D74" s="54">
        <v>12.000005645571049</v>
      </c>
      <c r="E74" s="54">
        <v>4.0000054297659773</v>
      </c>
      <c r="F74" s="54">
        <v>15.996371075337027</v>
      </c>
      <c r="G74" s="76">
        <v>71</v>
      </c>
    </row>
    <row r="75" spans="1:7" ht="16.5" customHeight="1" x14ac:dyDescent="0.2">
      <c r="A75" s="39" t="s">
        <v>156</v>
      </c>
      <c r="B75" s="54">
        <v>35</v>
      </c>
      <c r="C75" s="54">
        <v>996</v>
      </c>
      <c r="D75" s="54">
        <v>11.000003038128513</v>
      </c>
      <c r="E75" s="54">
        <v>6.0000014988009589</v>
      </c>
      <c r="F75" s="54">
        <v>16.990009536929474</v>
      </c>
      <c r="G75" s="76">
        <v>72</v>
      </c>
    </row>
    <row r="76" spans="1:7" ht="16.5" customHeight="1" x14ac:dyDescent="0.2">
      <c r="A76" s="39" t="s">
        <v>238</v>
      </c>
      <c r="B76" s="54">
        <v>25</v>
      </c>
      <c r="C76" s="54">
        <v>810</v>
      </c>
      <c r="D76" s="54">
        <v>6.0000014680838571</v>
      </c>
      <c r="E76" s="54">
        <v>11.000007746533427</v>
      </c>
      <c r="F76" s="54">
        <v>16.991884214617286</v>
      </c>
      <c r="G76" s="76">
        <v>73</v>
      </c>
    </row>
    <row r="77" spans="1:7" ht="16.5" customHeight="1" x14ac:dyDescent="0.2">
      <c r="A77" s="39" t="s">
        <v>285</v>
      </c>
      <c r="B77" s="54">
        <v>31</v>
      </c>
      <c r="C77" s="54">
        <v>703</v>
      </c>
      <c r="D77" s="54">
        <v>9.000001741553465</v>
      </c>
      <c r="E77" s="54">
        <v>8.0000077453334359</v>
      </c>
      <c r="F77" s="54">
        <v>16.992948486886903</v>
      </c>
      <c r="G77" s="76">
        <v>74</v>
      </c>
    </row>
    <row r="78" spans="1:7" ht="16.5" customHeight="1" x14ac:dyDescent="0.2">
      <c r="A78" s="39" t="s">
        <v>295</v>
      </c>
      <c r="B78" s="54">
        <v>17</v>
      </c>
      <c r="C78" s="54">
        <v>834</v>
      </c>
      <c r="D78" s="54">
        <v>5.000001362193677</v>
      </c>
      <c r="E78" s="54">
        <v>13.000009994003598</v>
      </c>
      <c r="F78" s="54">
        <v>17.991654356197277</v>
      </c>
      <c r="G78" s="76">
        <v>75</v>
      </c>
    </row>
    <row r="79" spans="1:7" ht="16.5" customHeight="1" x14ac:dyDescent="0.2">
      <c r="A79" s="39" t="s">
        <v>281</v>
      </c>
      <c r="B79" s="54">
        <v>39</v>
      </c>
      <c r="C79" s="54">
        <v>818</v>
      </c>
      <c r="D79" s="54">
        <v>14.000003814755473</v>
      </c>
      <c r="E79" s="54">
        <v>4.0000017977528088</v>
      </c>
      <c r="F79" s="54">
        <v>17.991786612508282</v>
      </c>
      <c r="G79" s="76">
        <v>76</v>
      </c>
    </row>
    <row r="80" spans="1:7" ht="16.5" customHeight="1" x14ac:dyDescent="0.2">
      <c r="A80" s="39" t="s">
        <v>288</v>
      </c>
      <c r="B80" s="54">
        <v>30</v>
      </c>
      <c r="C80" s="54">
        <v>814</v>
      </c>
      <c r="D80" s="54">
        <v>12.000002785127419</v>
      </c>
      <c r="E80" s="54">
        <v>6.0000021965952772</v>
      </c>
      <c r="F80" s="54">
        <v>17.991834981722697</v>
      </c>
      <c r="G80" s="76">
        <v>77</v>
      </c>
    </row>
    <row r="81" spans="1:7" ht="16.5" customHeight="1" x14ac:dyDescent="0.2">
      <c r="A81" s="39" t="s">
        <v>239</v>
      </c>
      <c r="B81" s="54">
        <v>24</v>
      </c>
      <c r="C81" s="54">
        <v>684</v>
      </c>
      <c r="D81" s="54">
        <v>9.000002330350485</v>
      </c>
      <c r="E81" s="54">
        <v>9.0000039197240511</v>
      </c>
      <c r="F81" s="54">
        <v>17.993142250074534</v>
      </c>
      <c r="G81" s="76">
        <v>78</v>
      </c>
    </row>
    <row r="82" spans="1:7" ht="16.5" customHeight="1" x14ac:dyDescent="0.2">
      <c r="A82" s="39" t="s">
        <v>168</v>
      </c>
      <c r="B82" s="54">
        <v>21</v>
      </c>
      <c r="C82" s="54">
        <v>484</v>
      </c>
      <c r="D82" s="54">
        <v>7.0000021589878667</v>
      </c>
      <c r="E82" s="54">
        <v>11.000047551117451</v>
      </c>
      <c r="F82" s="54">
        <v>17.995188710105314</v>
      </c>
      <c r="G82" s="76">
        <v>79</v>
      </c>
    </row>
    <row r="83" spans="1:7" ht="16.5" customHeight="1" x14ac:dyDescent="0.2">
      <c r="A83" s="39" t="s">
        <v>282</v>
      </c>
      <c r="B83" s="54">
        <v>26</v>
      </c>
      <c r="C83" s="54">
        <v>351</v>
      </c>
      <c r="D83" s="54">
        <v>12.000003918802413</v>
      </c>
      <c r="E83" s="54">
        <v>6.0000104079933392</v>
      </c>
      <c r="F83" s="54">
        <v>17.996478326795756</v>
      </c>
      <c r="G83" s="76">
        <v>80</v>
      </c>
    </row>
    <row r="84" spans="1:7" ht="16.5" customHeight="1" x14ac:dyDescent="0.2">
      <c r="A84" s="39" t="s">
        <v>154</v>
      </c>
      <c r="B84" s="54">
        <v>22</v>
      </c>
      <c r="C84" s="54">
        <v>821</v>
      </c>
      <c r="D84" s="54">
        <v>4.0000012177004942</v>
      </c>
      <c r="E84" s="54">
        <v>15</v>
      </c>
      <c r="F84" s="54">
        <v>18.991769217700494</v>
      </c>
      <c r="G84" s="76">
        <v>81</v>
      </c>
    </row>
    <row r="85" spans="1:7" ht="16.5" customHeight="1" x14ac:dyDescent="0.2">
      <c r="A85" s="39" t="s">
        <v>165</v>
      </c>
      <c r="B85" s="54">
        <v>17</v>
      </c>
      <c r="C85" s="54">
        <v>727</v>
      </c>
      <c r="D85" s="54">
        <v>6.0000014161297175</v>
      </c>
      <c r="E85" s="54">
        <v>13.000047573739296</v>
      </c>
      <c r="F85" s="54">
        <v>18.992761989869017</v>
      </c>
      <c r="G85" s="76">
        <v>82</v>
      </c>
    </row>
    <row r="86" spans="1:7" ht="16.5" customHeight="1" x14ac:dyDescent="0.2">
      <c r="A86" s="39" t="s">
        <v>237</v>
      </c>
      <c r="B86" s="54">
        <v>18</v>
      </c>
      <c r="C86" s="54">
        <v>354</v>
      </c>
      <c r="D86" s="54">
        <v>10.000003182990101</v>
      </c>
      <c r="E86" s="54">
        <v>9.0000249937515626</v>
      </c>
      <c r="F86" s="54">
        <v>18.996470176741663</v>
      </c>
      <c r="G86" s="76">
        <v>83</v>
      </c>
    </row>
    <row r="87" spans="1:7" ht="16.5" customHeight="1" x14ac:dyDescent="0.2">
      <c r="A87" s="39" t="s">
        <v>214</v>
      </c>
      <c r="B87" s="54">
        <v>26</v>
      </c>
      <c r="C87" s="54">
        <v>687</v>
      </c>
      <c r="D87" s="54">
        <v>8.0000021495668623</v>
      </c>
      <c r="E87" s="54">
        <v>12.000004503490205</v>
      </c>
      <c r="F87" s="54">
        <v>19.993110653057069</v>
      </c>
      <c r="G87" s="76">
        <v>84</v>
      </c>
    </row>
    <row r="88" spans="1:7" ht="16.5" customHeight="1" x14ac:dyDescent="0.2">
      <c r="A88" s="39" t="s">
        <v>299</v>
      </c>
      <c r="B88" s="54">
        <v>28</v>
      </c>
      <c r="C88" s="54">
        <v>656</v>
      </c>
      <c r="D88" s="54">
        <v>8.0000017755366564</v>
      </c>
      <c r="E88" s="54">
        <v>12.000010744600837</v>
      </c>
      <c r="F88" s="54">
        <v>19.993424520137495</v>
      </c>
      <c r="G88" s="76">
        <v>85</v>
      </c>
    </row>
    <row r="89" spans="1:7" ht="16.5" customHeight="1" x14ac:dyDescent="0.2">
      <c r="A89" s="39" t="s">
        <v>211</v>
      </c>
      <c r="B89" s="54">
        <v>7</v>
      </c>
      <c r="C89" s="54">
        <v>609</v>
      </c>
      <c r="D89" s="54">
        <v>5.0000016418474065</v>
      </c>
      <c r="E89" s="54">
        <v>15</v>
      </c>
      <c r="F89" s="54">
        <v>19.993904641847404</v>
      </c>
      <c r="G89" s="76">
        <v>86</v>
      </c>
    </row>
    <row r="90" spans="1:7" ht="16.5" customHeight="1" x14ac:dyDescent="0.2">
      <c r="A90" s="39" t="s">
        <v>187</v>
      </c>
      <c r="B90" s="54">
        <v>16</v>
      </c>
      <c r="C90" s="54">
        <v>488</v>
      </c>
      <c r="D90" s="54">
        <v>11.000003163756011</v>
      </c>
      <c r="E90" s="54">
        <v>9.0000058112505812</v>
      </c>
      <c r="F90" s="54">
        <v>19.995112975006595</v>
      </c>
      <c r="G90" s="76">
        <v>87</v>
      </c>
    </row>
    <row r="91" spans="1:7" ht="16.5" customHeight="1" x14ac:dyDescent="0.2">
      <c r="A91" s="39" t="s">
        <v>100</v>
      </c>
      <c r="B91" s="54">
        <v>30</v>
      </c>
      <c r="C91" s="54">
        <v>466</v>
      </c>
      <c r="D91" s="54">
        <v>11.000002930918257</v>
      </c>
      <c r="E91" s="54">
        <v>9.0000079929661894</v>
      </c>
      <c r="F91" s="54">
        <v>19.995320923884446</v>
      </c>
      <c r="G91" s="76">
        <v>88</v>
      </c>
    </row>
    <row r="92" spans="1:7" ht="16.5" customHeight="1" x14ac:dyDescent="0.2">
      <c r="A92" s="39" t="s">
        <v>150</v>
      </c>
      <c r="B92" s="54">
        <v>10</v>
      </c>
      <c r="C92" s="54">
        <v>416</v>
      </c>
      <c r="D92" s="54">
        <v>10.000002644942869</v>
      </c>
      <c r="E92" s="54">
        <v>10.000026301946344</v>
      </c>
      <c r="F92" s="54">
        <v>19.995858946889214</v>
      </c>
      <c r="G92" s="76">
        <v>89</v>
      </c>
    </row>
    <row r="93" spans="1:7" ht="16.5" customHeight="1" x14ac:dyDescent="0.2">
      <c r="A93" s="39" t="s">
        <v>95</v>
      </c>
      <c r="B93" s="54">
        <v>11</v>
      </c>
      <c r="C93" s="54">
        <v>387</v>
      </c>
      <c r="D93" s="54">
        <v>9.0000033214866981</v>
      </c>
      <c r="E93" s="54">
        <v>11.000011622501162</v>
      </c>
      <c r="F93" s="54">
        <v>19.996133943987861</v>
      </c>
      <c r="G93" s="76">
        <v>90</v>
      </c>
    </row>
    <row r="94" spans="1:7" ht="16.5" customHeight="1" x14ac:dyDescent="0.2">
      <c r="A94" s="39" t="s">
        <v>273</v>
      </c>
      <c r="B94" s="54">
        <v>20</v>
      </c>
      <c r="C94" s="54">
        <v>378</v>
      </c>
      <c r="D94" s="54">
        <v>12.000002983471568</v>
      </c>
      <c r="E94" s="54">
        <v>8.0000232450023248</v>
      </c>
      <c r="F94" s="54">
        <v>19.996226228473894</v>
      </c>
      <c r="G94" s="76">
        <v>91</v>
      </c>
    </row>
    <row r="95" spans="1:7" ht="16.5" customHeight="1" x14ac:dyDescent="0.2">
      <c r="A95" s="39" t="s">
        <v>279</v>
      </c>
      <c r="B95" s="54">
        <v>23</v>
      </c>
      <c r="C95" s="54">
        <v>591</v>
      </c>
      <c r="D95" s="54">
        <v>9.0000029930262482</v>
      </c>
      <c r="E95" s="54">
        <v>12.000003889234598</v>
      </c>
      <c r="F95" s="54">
        <v>20.994073882260849</v>
      </c>
      <c r="G95" s="76">
        <v>92</v>
      </c>
    </row>
    <row r="96" spans="1:7" ht="16.5" customHeight="1" x14ac:dyDescent="0.2">
      <c r="A96" s="39" t="s">
        <v>209</v>
      </c>
      <c r="B96" s="54">
        <v>18</v>
      </c>
      <c r="C96" s="54">
        <v>516</v>
      </c>
      <c r="D96" s="54">
        <v>8.0000022567250415</v>
      </c>
      <c r="E96" s="54">
        <v>13.000013687380235</v>
      </c>
      <c r="F96" s="54">
        <v>20.994837944105278</v>
      </c>
      <c r="G96" s="76">
        <v>93</v>
      </c>
    </row>
    <row r="97" spans="1:7" ht="16.5" customHeight="1" x14ac:dyDescent="0.2">
      <c r="A97" s="39" t="s">
        <v>184</v>
      </c>
      <c r="B97" s="54">
        <v>34</v>
      </c>
      <c r="C97" s="54">
        <v>491</v>
      </c>
      <c r="D97" s="54">
        <v>12.000003843345247</v>
      </c>
      <c r="E97" s="54">
        <v>9.0000043261951106</v>
      </c>
      <c r="F97" s="54">
        <v>20.99506416954036</v>
      </c>
      <c r="G97" s="76">
        <v>94</v>
      </c>
    </row>
    <row r="98" spans="1:7" ht="16.5" customHeight="1" x14ac:dyDescent="0.2">
      <c r="A98" s="39" t="s">
        <v>212</v>
      </c>
      <c r="B98" s="54">
        <v>29</v>
      </c>
      <c r="C98" s="54">
        <v>359</v>
      </c>
      <c r="D98" s="54">
        <v>11.000003997122072</v>
      </c>
      <c r="E98" s="54">
        <v>10.00000916506278</v>
      </c>
      <c r="F98" s="54">
        <v>20.996394162184849</v>
      </c>
      <c r="G98" s="76">
        <v>95</v>
      </c>
    </row>
    <row r="99" spans="1:7" ht="16.5" customHeight="1" x14ac:dyDescent="0.2">
      <c r="A99" s="39" t="s">
        <v>300</v>
      </c>
      <c r="B99" s="54">
        <v>21</v>
      </c>
      <c r="C99" s="54">
        <v>499</v>
      </c>
      <c r="D99" s="54">
        <v>13.000004692192192</v>
      </c>
      <c r="E99" s="54">
        <v>10.000003495403543</v>
      </c>
      <c r="F99" s="54">
        <v>22.994997187595736</v>
      </c>
      <c r="G99" s="76">
        <v>96</v>
      </c>
    </row>
    <row r="100" spans="1:7" ht="16.5" customHeight="1" x14ac:dyDescent="0.2">
      <c r="A100" s="39" t="s">
        <v>292</v>
      </c>
      <c r="B100" s="54">
        <v>11</v>
      </c>
      <c r="C100" s="54">
        <v>259</v>
      </c>
      <c r="D100" s="54">
        <v>14.000005711674664</v>
      </c>
      <c r="E100" s="54">
        <v>9.0000119005117227</v>
      </c>
      <c r="F100" s="54">
        <v>22.997416612186385</v>
      </c>
      <c r="G100" s="76">
        <v>97</v>
      </c>
    </row>
    <row r="101" spans="1:7" ht="16.5" customHeight="1" x14ac:dyDescent="0.2">
      <c r="A101" s="39" t="s">
        <v>301</v>
      </c>
      <c r="B101" s="54">
        <v>12</v>
      </c>
      <c r="C101" s="54">
        <v>110</v>
      </c>
      <c r="D101" s="54">
        <v>13.000017834849295</v>
      </c>
      <c r="E101" s="54">
        <v>10.000018501387604</v>
      </c>
      <c r="F101" s="54">
        <v>22.998924336236897</v>
      </c>
      <c r="G101" s="76">
        <v>98</v>
      </c>
    </row>
    <row r="102" spans="1:7" ht="16.5" customHeight="1" x14ac:dyDescent="0.2">
      <c r="A102" s="39" t="s">
        <v>160</v>
      </c>
      <c r="B102" s="54">
        <v>11</v>
      </c>
      <c r="C102" s="54">
        <v>101</v>
      </c>
      <c r="D102" s="54">
        <v>12.000017223561832</v>
      </c>
      <c r="E102" s="54">
        <v>11.000023228803716</v>
      </c>
      <c r="F102" s="54">
        <v>22.999019452365545</v>
      </c>
      <c r="G102" s="76">
        <v>99</v>
      </c>
    </row>
    <row r="103" spans="1:7" ht="16.5" customHeight="1" x14ac:dyDescent="0.2">
      <c r="A103" s="39" t="s">
        <v>166</v>
      </c>
      <c r="B103" s="54">
        <v>12</v>
      </c>
      <c r="C103" s="54">
        <v>471</v>
      </c>
      <c r="D103" s="54">
        <v>13.000004290740582</v>
      </c>
      <c r="E103" s="54">
        <v>11.000004200621692</v>
      </c>
      <c r="F103" s="54">
        <v>23.995286491362272</v>
      </c>
      <c r="G103" s="76">
        <v>100</v>
      </c>
    </row>
    <row r="104" spans="1:7" ht="16.5" customHeight="1" x14ac:dyDescent="0.2">
      <c r="A104" s="39" t="s">
        <v>291</v>
      </c>
      <c r="B104" s="54">
        <v>15</v>
      </c>
      <c r="C104" s="54">
        <v>342</v>
      </c>
      <c r="D104" s="54">
        <v>12.000004253871023</v>
      </c>
      <c r="E104" s="54">
        <v>12.000009339684318</v>
      </c>
      <c r="F104" s="54">
        <v>23.996578593555341</v>
      </c>
      <c r="G104" s="76">
        <v>101</v>
      </c>
    </row>
    <row r="105" spans="1:7" ht="16.5" customHeight="1" x14ac:dyDescent="0.2">
      <c r="A105" s="39" t="s">
        <v>190</v>
      </c>
      <c r="B105" s="54">
        <v>15</v>
      </c>
      <c r="C105" s="54">
        <v>493</v>
      </c>
      <c r="D105" s="54">
        <v>12.000003214297195</v>
      </c>
      <c r="E105" s="54">
        <v>13.000005493298175</v>
      </c>
      <c r="F105" s="54">
        <v>24.995063707595367</v>
      </c>
      <c r="G105" s="76">
        <v>102</v>
      </c>
    </row>
    <row r="106" spans="1:7" ht="16.5" customHeight="1" x14ac:dyDescent="0.2">
      <c r="A106" s="39" t="s">
        <v>149</v>
      </c>
      <c r="B106" s="54">
        <v>27</v>
      </c>
      <c r="C106" s="54">
        <v>333</v>
      </c>
      <c r="D106" s="54">
        <v>11.000004029658285</v>
      </c>
      <c r="E106" s="54">
        <v>14.000011749500647</v>
      </c>
      <c r="F106" s="54">
        <v>24.996658779158935</v>
      </c>
      <c r="G106" s="76">
        <v>103</v>
      </c>
    </row>
    <row r="107" spans="1:7" ht="16.5" customHeight="1" x14ac:dyDescent="0.2">
      <c r="A107" s="39" t="s">
        <v>269</v>
      </c>
      <c r="B107" s="54">
        <v>10</v>
      </c>
      <c r="C107" s="54">
        <v>102</v>
      </c>
      <c r="D107" s="54">
        <v>13.000010299721907</v>
      </c>
      <c r="E107" s="54">
        <v>12.000199600798403</v>
      </c>
      <c r="F107" s="54">
        <v>24.999179900520311</v>
      </c>
      <c r="G107" s="76">
        <v>104</v>
      </c>
    </row>
    <row r="108" spans="1:7" ht="16.5" customHeight="1" x14ac:dyDescent="0.2">
      <c r="A108" s="39" t="s">
        <v>186</v>
      </c>
      <c r="B108" s="54">
        <v>6</v>
      </c>
      <c r="C108" s="54">
        <v>182</v>
      </c>
      <c r="D108" s="54">
        <v>14.000142653352354</v>
      </c>
      <c r="E108" s="54">
        <v>14.000005712653527</v>
      </c>
      <c r="F108" s="54">
        <v>27.998322366005883</v>
      </c>
      <c r="G108" s="76">
        <v>105</v>
      </c>
    </row>
    <row r="109" spans="1:7" ht="16.5" customHeight="1" x14ac:dyDescent="0.2">
      <c r="A109" s="39" t="s">
        <v>290</v>
      </c>
      <c r="B109" s="54">
        <v>0</v>
      </c>
      <c r="C109" s="54">
        <v>0</v>
      </c>
      <c r="D109" s="54">
        <v>15</v>
      </c>
      <c r="E109" s="54">
        <v>15</v>
      </c>
      <c r="F109" s="54">
        <v>30</v>
      </c>
      <c r="G109" s="76">
        <v>106</v>
      </c>
    </row>
  </sheetData>
  <mergeCells count="9">
    <mergeCell ref="G2:G3"/>
    <mergeCell ref="A1:B1"/>
    <mergeCell ref="C1:G1"/>
    <mergeCell ref="A2:A3"/>
    <mergeCell ref="B2:B3"/>
    <mergeCell ref="C2:C3"/>
    <mergeCell ref="D2:D3"/>
    <mergeCell ref="E2:E3"/>
    <mergeCell ref="F2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87"/>
  <sheetViews>
    <sheetView workbookViewId="0">
      <selection activeCell="O50" sqref="O50"/>
    </sheetView>
  </sheetViews>
  <sheetFormatPr defaultRowHeight="12.75" x14ac:dyDescent="0.2"/>
  <cols>
    <col min="1" max="1" width="31.5703125" customWidth="1"/>
    <col min="2" max="2" width="8.7109375" style="22" customWidth="1"/>
    <col min="3" max="3" width="9.28515625" style="22" customWidth="1"/>
    <col min="4" max="4" width="8.5703125" style="22" bestFit="1" customWidth="1"/>
    <col min="5" max="5" width="8.85546875" style="53" customWidth="1"/>
    <col min="6" max="6" width="10.7109375" style="53" customWidth="1"/>
    <col min="7" max="7" width="10.42578125" style="22" customWidth="1"/>
  </cols>
  <sheetData>
    <row r="1" spans="1:9" ht="95.25" customHeight="1" x14ac:dyDescent="0.2">
      <c r="A1" s="178" t="s">
        <v>252</v>
      </c>
      <c r="B1" s="179"/>
      <c r="C1" s="180" t="s">
        <v>147</v>
      </c>
      <c r="D1" s="181"/>
      <c r="E1" s="181"/>
      <c r="F1" s="181"/>
      <c r="G1" s="182"/>
      <c r="H1" s="9"/>
      <c r="I1" s="9"/>
    </row>
    <row r="2" spans="1:9" ht="15" customHeight="1" x14ac:dyDescent="0.2">
      <c r="A2" s="185" t="s">
        <v>85</v>
      </c>
      <c r="B2" s="183" t="s">
        <v>2</v>
      </c>
      <c r="C2" s="183" t="s">
        <v>88</v>
      </c>
      <c r="D2" s="41" t="s">
        <v>16</v>
      </c>
      <c r="E2" s="51"/>
      <c r="F2" s="183" t="s">
        <v>146</v>
      </c>
      <c r="G2" s="183" t="s">
        <v>92</v>
      </c>
    </row>
    <row r="3" spans="1:9" ht="52.5" customHeight="1" x14ac:dyDescent="0.2">
      <c r="A3" s="186"/>
      <c r="B3" s="187"/>
      <c r="C3" s="187"/>
      <c r="D3" s="40" t="s">
        <v>86</v>
      </c>
      <c r="E3" s="52" t="s">
        <v>87</v>
      </c>
      <c r="F3" s="184"/>
      <c r="G3" s="184"/>
    </row>
    <row r="4" spans="1:9" ht="16.5" customHeight="1" x14ac:dyDescent="0.2">
      <c r="A4" s="63" t="s">
        <v>180</v>
      </c>
      <c r="B4" s="12">
        <v>32</v>
      </c>
      <c r="C4" s="12">
        <v>335</v>
      </c>
      <c r="D4" s="1">
        <v>6</v>
      </c>
      <c r="E4" s="50">
        <v>15.666666666666666</v>
      </c>
      <c r="F4" s="12" t="s">
        <v>109</v>
      </c>
      <c r="G4" s="62">
        <v>1</v>
      </c>
    </row>
    <row r="5" spans="1:9" ht="16.5" customHeight="1" x14ac:dyDescent="0.2">
      <c r="A5" s="63" t="s">
        <v>303</v>
      </c>
      <c r="B5" s="12">
        <v>5</v>
      </c>
      <c r="C5" s="12">
        <v>232</v>
      </c>
      <c r="D5" s="1">
        <v>4</v>
      </c>
      <c r="E5" s="50">
        <v>13.333333333333334</v>
      </c>
      <c r="F5" s="12" t="s">
        <v>110</v>
      </c>
      <c r="G5" s="62">
        <v>2</v>
      </c>
    </row>
    <row r="6" spans="1:9" ht="16.5" customHeight="1" x14ac:dyDescent="0.2">
      <c r="A6" s="63" t="s">
        <v>217</v>
      </c>
      <c r="B6" s="12">
        <v>9</v>
      </c>
      <c r="C6" s="12">
        <v>220</v>
      </c>
      <c r="D6" s="1">
        <v>4</v>
      </c>
      <c r="E6" s="50">
        <v>9.3333333333333339</v>
      </c>
      <c r="F6" s="12" t="s">
        <v>109</v>
      </c>
      <c r="G6" s="62">
        <v>3</v>
      </c>
    </row>
    <row r="7" spans="1:9" s="11" customFormat="1" ht="16.5" customHeight="1" x14ac:dyDescent="0.2">
      <c r="A7" s="63" t="s">
        <v>97</v>
      </c>
      <c r="B7" s="12">
        <v>94</v>
      </c>
      <c r="C7" s="12">
        <v>210</v>
      </c>
      <c r="D7" s="1">
        <v>4</v>
      </c>
      <c r="E7" s="50">
        <v>6</v>
      </c>
      <c r="F7" s="12" t="s">
        <v>109</v>
      </c>
      <c r="G7" s="62">
        <v>4</v>
      </c>
    </row>
    <row r="8" spans="1:9" ht="16.5" customHeight="1" x14ac:dyDescent="0.2">
      <c r="A8" s="63" t="s">
        <v>183</v>
      </c>
      <c r="B8" s="12">
        <v>112</v>
      </c>
      <c r="C8" s="12">
        <v>190</v>
      </c>
      <c r="D8" s="1">
        <v>3</v>
      </c>
      <c r="E8" s="50">
        <v>15.333333333333334</v>
      </c>
      <c r="F8" s="12" t="s">
        <v>110</v>
      </c>
      <c r="G8" s="62">
        <v>5</v>
      </c>
    </row>
    <row r="9" spans="1:9" ht="16.5" customHeight="1" x14ac:dyDescent="0.2">
      <c r="A9" s="63" t="s">
        <v>204</v>
      </c>
      <c r="B9" s="12">
        <v>117</v>
      </c>
      <c r="C9" s="12">
        <v>182</v>
      </c>
      <c r="D9" s="1">
        <v>3</v>
      </c>
      <c r="E9" s="50">
        <v>12.666666666666666</v>
      </c>
      <c r="F9" s="12" t="s">
        <v>109</v>
      </c>
      <c r="G9" s="62">
        <v>6</v>
      </c>
    </row>
    <row r="10" spans="1:9" ht="16.5" customHeight="1" x14ac:dyDescent="0.2">
      <c r="A10" s="63" t="s">
        <v>207</v>
      </c>
      <c r="B10" s="12">
        <v>109</v>
      </c>
      <c r="C10" s="12">
        <v>182</v>
      </c>
      <c r="D10" s="1">
        <v>3</v>
      </c>
      <c r="E10" s="50">
        <v>12.666666666666666</v>
      </c>
      <c r="F10" s="12" t="s">
        <v>110</v>
      </c>
      <c r="G10" s="62">
        <v>6</v>
      </c>
    </row>
    <row r="11" spans="1:9" ht="16.5" customHeight="1" x14ac:dyDescent="0.2">
      <c r="A11" s="63" t="s">
        <v>288</v>
      </c>
      <c r="B11" s="12">
        <v>44</v>
      </c>
      <c r="C11" s="12">
        <v>174</v>
      </c>
      <c r="D11" s="1">
        <v>3</v>
      </c>
      <c r="E11" s="50">
        <v>10</v>
      </c>
      <c r="F11" s="12" t="s">
        <v>109</v>
      </c>
      <c r="G11" s="62">
        <v>8</v>
      </c>
    </row>
    <row r="12" spans="1:9" ht="16.5" customHeight="1" x14ac:dyDescent="0.2">
      <c r="A12" s="63" t="s">
        <v>98</v>
      </c>
      <c r="B12" s="12">
        <v>43</v>
      </c>
      <c r="C12" s="12">
        <v>150</v>
      </c>
      <c r="D12" s="1">
        <v>3</v>
      </c>
      <c r="E12" s="50">
        <v>2</v>
      </c>
      <c r="F12" s="12" t="s">
        <v>109</v>
      </c>
      <c r="G12" s="62">
        <v>9</v>
      </c>
    </row>
    <row r="13" spans="1:9" s="11" customFormat="1" ht="16.5" customHeight="1" x14ac:dyDescent="0.2">
      <c r="A13" s="63" t="s">
        <v>104</v>
      </c>
      <c r="B13" s="12">
        <v>65</v>
      </c>
      <c r="C13" s="12">
        <v>136</v>
      </c>
      <c r="D13" s="1">
        <v>2</v>
      </c>
      <c r="E13" s="50">
        <v>13.333333333333334</v>
      </c>
      <c r="F13" s="12" t="s">
        <v>110</v>
      </c>
      <c r="G13" s="62">
        <v>10</v>
      </c>
    </row>
    <row r="14" spans="1:9" s="11" customFormat="1" ht="16.5" customHeight="1" x14ac:dyDescent="0.2">
      <c r="A14" s="63" t="s">
        <v>312</v>
      </c>
      <c r="B14" s="12">
        <v>14</v>
      </c>
      <c r="C14" s="12">
        <v>110</v>
      </c>
      <c r="D14" s="1">
        <v>2</v>
      </c>
      <c r="E14" s="50">
        <v>4.666666666666667</v>
      </c>
      <c r="F14" s="12" t="s">
        <v>110</v>
      </c>
      <c r="G14" s="62">
        <v>11</v>
      </c>
    </row>
    <row r="15" spans="1:9" ht="16.5" customHeight="1" x14ac:dyDescent="0.2">
      <c r="A15" s="63" t="s">
        <v>287</v>
      </c>
      <c r="B15" s="12">
        <v>64</v>
      </c>
      <c r="C15" s="12">
        <v>92</v>
      </c>
      <c r="D15" s="1">
        <v>1</v>
      </c>
      <c r="E15" s="50">
        <v>14.666666666666666</v>
      </c>
      <c r="F15" s="12" t="s">
        <v>109</v>
      </c>
      <c r="G15" s="62">
        <v>12</v>
      </c>
    </row>
    <row r="16" spans="1:9" ht="16.5" customHeight="1" x14ac:dyDescent="0.2">
      <c r="A16" s="63" t="s">
        <v>164</v>
      </c>
      <c r="B16" s="12">
        <v>96</v>
      </c>
      <c r="C16" s="12">
        <v>92</v>
      </c>
      <c r="D16" s="1">
        <v>1</v>
      </c>
      <c r="E16" s="50">
        <v>14.666666666666666</v>
      </c>
      <c r="F16" s="12" t="s">
        <v>109</v>
      </c>
      <c r="G16" s="62">
        <v>12</v>
      </c>
    </row>
    <row r="17" spans="1:7" ht="16.5" customHeight="1" x14ac:dyDescent="0.2">
      <c r="A17" s="63" t="s">
        <v>201</v>
      </c>
      <c r="B17" s="12">
        <v>75</v>
      </c>
      <c r="C17" s="12">
        <v>86</v>
      </c>
      <c r="D17" s="1">
        <v>1</v>
      </c>
      <c r="E17" s="50">
        <v>12.666666666666666</v>
      </c>
      <c r="F17" s="12" t="s">
        <v>109</v>
      </c>
      <c r="G17" s="62">
        <v>14</v>
      </c>
    </row>
    <row r="18" spans="1:7" ht="16.5" customHeight="1" x14ac:dyDescent="0.2">
      <c r="A18" s="63" t="s">
        <v>200</v>
      </c>
      <c r="B18" s="12">
        <v>62</v>
      </c>
      <c r="C18" s="12">
        <v>74</v>
      </c>
      <c r="D18" s="1">
        <v>1</v>
      </c>
      <c r="E18" s="50">
        <v>8.6666666666666661</v>
      </c>
      <c r="F18" s="12" t="s">
        <v>110</v>
      </c>
      <c r="G18" s="62">
        <v>15</v>
      </c>
    </row>
    <row r="19" spans="1:7" ht="16.5" customHeight="1" x14ac:dyDescent="0.2">
      <c r="A19" s="63" t="s">
        <v>236</v>
      </c>
      <c r="B19" s="12">
        <v>71</v>
      </c>
      <c r="C19" s="12">
        <v>68</v>
      </c>
      <c r="D19" s="1">
        <v>1</v>
      </c>
      <c r="E19" s="50">
        <v>6.666666666666667</v>
      </c>
      <c r="F19" s="12" t="s">
        <v>110</v>
      </c>
      <c r="G19" s="62">
        <v>16</v>
      </c>
    </row>
    <row r="20" spans="1:7" ht="16.5" customHeight="1" x14ac:dyDescent="0.2">
      <c r="A20" s="63" t="s">
        <v>187</v>
      </c>
      <c r="B20" s="12">
        <v>103</v>
      </c>
      <c r="C20" s="12">
        <v>68</v>
      </c>
      <c r="D20" s="1">
        <v>1</v>
      </c>
      <c r="E20" s="50">
        <v>6.666666666666667</v>
      </c>
      <c r="F20" s="12" t="s">
        <v>110</v>
      </c>
      <c r="G20" s="62">
        <v>16</v>
      </c>
    </row>
    <row r="21" spans="1:7" ht="16.5" customHeight="1" x14ac:dyDescent="0.2">
      <c r="A21" s="63" t="s">
        <v>289</v>
      </c>
      <c r="B21" s="12">
        <v>3</v>
      </c>
      <c r="C21" s="12">
        <v>55</v>
      </c>
      <c r="D21" s="1">
        <v>1</v>
      </c>
      <c r="E21" s="50">
        <v>2.3333333333333335</v>
      </c>
      <c r="F21" s="12" t="s">
        <v>109</v>
      </c>
      <c r="G21" s="62">
        <v>18</v>
      </c>
    </row>
    <row r="22" spans="1:7" s="11" customFormat="1" ht="16.5" customHeight="1" x14ac:dyDescent="0.2">
      <c r="A22" s="63" t="s">
        <v>151</v>
      </c>
      <c r="B22" s="12">
        <v>20</v>
      </c>
      <c r="C22" s="12">
        <v>55</v>
      </c>
      <c r="D22" s="1">
        <v>1</v>
      </c>
      <c r="E22" s="50">
        <v>2.3333333333333335</v>
      </c>
      <c r="F22" s="12" t="s">
        <v>109</v>
      </c>
      <c r="G22" s="62">
        <v>18</v>
      </c>
    </row>
    <row r="23" spans="1:7" ht="16.5" customHeight="1" x14ac:dyDescent="0.2">
      <c r="A23" s="63" t="s">
        <v>98</v>
      </c>
      <c r="B23" s="12">
        <v>78</v>
      </c>
      <c r="C23" s="12">
        <v>55</v>
      </c>
      <c r="D23" s="1">
        <v>1</v>
      </c>
      <c r="E23" s="50">
        <v>2.3333333333333335</v>
      </c>
      <c r="F23" s="12" t="s">
        <v>110</v>
      </c>
      <c r="G23" s="62">
        <v>18</v>
      </c>
    </row>
    <row r="24" spans="1:7" ht="16.5" customHeight="1" x14ac:dyDescent="0.2">
      <c r="A24" s="63" t="s">
        <v>179</v>
      </c>
      <c r="B24" s="12">
        <v>30</v>
      </c>
      <c r="C24" s="12">
        <v>51</v>
      </c>
      <c r="D24" s="1">
        <v>1</v>
      </c>
      <c r="E24" s="50">
        <v>1</v>
      </c>
      <c r="F24" s="12" t="s">
        <v>109</v>
      </c>
      <c r="G24" s="62">
        <v>21</v>
      </c>
    </row>
    <row r="25" spans="1:7" ht="16.5" customHeight="1" x14ac:dyDescent="0.2">
      <c r="A25" s="63" t="s">
        <v>271</v>
      </c>
      <c r="B25" s="12">
        <v>10</v>
      </c>
      <c r="C25" s="12">
        <v>47</v>
      </c>
      <c r="D25" s="1">
        <v>0</v>
      </c>
      <c r="E25" s="50">
        <v>15.666666666666666</v>
      </c>
      <c r="F25" s="12" t="s">
        <v>109</v>
      </c>
      <c r="G25" s="62">
        <v>22</v>
      </c>
    </row>
    <row r="26" spans="1:7" ht="16.5" customHeight="1" x14ac:dyDescent="0.2">
      <c r="A26" s="63" t="s">
        <v>312</v>
      </c>
      <c r="B26" s="12">
        <v>67</v>
      </c>
      <c r="C26" s="12">
        <v>47</v>
      </c>
      <c r="D26" s="1">
        <v>0</v>
      </c>
      <c r="E26" s="50">
        <v>15.666666666666666</v>
      </c>
      <c r="F26" s="12" t="s">
        <v>109</v>
      </c>
      <c r="G26" s="62">
        <v>22</v>
      </c>
    </row>
    <row r="27" spans="1:7" s="11" customFormat="1" ht="16.5" customHeight="1" x14ac:dyDescent="0.2">
      <c r="A27" s="63" t="s">
        <v>105</v>
      </c>
      <c r="B27" s="12">
        <v>25</v>
      </c>
      <c r="C27" s="12">
        <v>43</v>
      </c>
      <c r="D27" s="1">
        <v>0</v>
      </c>
      <c r="E27" s="50">
        <v>14.333333333333334</v>
      </c>
      <c r="F27" s="12" t="s">
        <v>109</v>
      </c>
      <c r="G27" s="62">
        <v>24</v>
      </c>
    </row>
    <row r="28" spans="1:7" s="11" customFormat="1" ht="16.5" customHeight="1" x14ac:dyDescent="0.2">
      <c r="A28" s="63" t="s">
        <v>296</v>
      </c>
      <c r="B28" s="12">
        <v>89</v>
      </c>
      <c r="C28" s="12">
        <v>43</v>
      </c>
      <c r="D28" s="1">
        <v>0</v>
      </c>
      <c r="E28" s="50">
        <v>14.333333333333334</v>
      </c>
      <c r="F28" s="12" t="s">
        <v>109</v>
      </c>
      <c r="G28" s="62">
        <v>24</v>
      </c>
    </row>
    <row r="29" spans="1:7" ht="16.5" customHeight="1" x14ac:dyDescent="0.2">
      <c r="A29" s="63" t="s">
        <v>273</v>
      </c>
      <c r="B29" s="12">
        <v>55</v>
      </c>
      <c r="C29" s="12">
        <v>43</v>
      </c>
      <c r="D29" s="1">
        <v>0</v>
      </c>
      <c r="E29" s="50">
        <v>14.333333333333334</v>
      </c>
      <c r="F29" s="12" t="s">
        <v>110</v>
      </c>
      <c r="G29" s="62">
        <v>24</v>
      </c>
    </row>
    <row r="30" spans="1:7" ht="16.5" customHeight="1" x14ac:dyDescent="0.2">
      <c r="A30" s="63" t="s">
        <v>288</v>
      </c>
      <c r="B30" s="12">
        <v>96</v>
      </c>
      <c r="C30" s="12">
        <v>43</v>
      </c>
      <c r="D30" s="1">
        <v>0</v>
      </c>
      <c r="E30" s="50">
        <v>14.333333333333334</v>
      </c>
      <c r="F30" s="12" t="s">
        <v>110</v>
      </c>
      <c r="G30" s="62">
        <v>24</v>
      </c>
    </row>
    <row r="31" spans="1:7" ht="16.5" customHeight="1" x14ac:dyDescent="0.2">
      <c r="A31" s="63" t="s">
        <v>187</v>
      </c>
      <c r="B31" s="12">
        <v>14</v>
      </c>
      <c r="C31" s="12">
        <v>40</v>
      </c>
      <c r="D31" s="1">
        <v>0</v>
      </c>
      <c r="E31" s="50">
        <v>13.333333333333334</v>
      </c>
      <c r="F31" s="12" t="s">
        <v>109</v>
      </c>
      <c r="G31" s="62">
        <v>28</v>
      </c>
    </row>
    <row r="32" spans="1:7" ht="16.5" customHeight="1" x14ac:dyDescent="0.2">
      <c r="A32" s="63" t="s">
        <v>177</v>
      </c>
      <c r="B32" s="12">
        <v>42</v>
      </c>
      <c r="C32" s="12">
        <v>40</v>
      </c>
      <c r="D32" s="1">
        <v>0</v>
      </c>
      <c r="E32" s="50">
        <v>13.333333333333334</v>
      </c>
      <c r="F32" s="12" t="s">
        <v>109</v>
      </c>
      <c r="G32" s="62">
        <v>28</v>
      </c>
    </row>
    <row r="33" spans="1:7" ht="16.5" customHeight="1" x14ac:dyDescent="0.2">
      <c r="A33" s="63" t="s">
        <v>202</v>
      </c>
      <c r="B33" s="12">
        <v>29</v>
      </c>
      <c r="C33" s="12">
        <v>40</v>
      </c>
      <c r="D33" s="1">
        <v>0</v>
      </c>
      <c r="E33" s="50">
        <v>13.333333333333334</v>
      </c>
      <c r="F33" s="12" t="s">
        <v>110</v>
      </c>
      <c r="G33" s="62">
        <v>28</v>
      </c>
    </row>
    <row r="34" spans="1:7" ht="16.5" customHeight="1" x14ac:dyDescent="0.2">
      <c r="A34" s="63" t="s">
        <v>237</v>
      </c>
      <c r="B34" s="12">
        <v>57</v>
      </c>
      <c r="C34" s="12">
        <v>40</v>
      </c>
      <c r="D34" s="1">
        <v>0</v>
      </c>
      <c r="E34" s="50">
        <v>13.333333333333334</v>
      </c>
      <c r="F34" s="12" t="s">
        <v>110</v>
      </c>
      <c r="G34" s="62">
        <v>28</v>
      </c>
    </row>
    <row r="35" spans="1:7" ht="16.5" customHeight="1" x14ac:dyDescent="0.2">
      <c r="A35" s="63" t="s">
        <v>182</v>
      </c>
      <c r="B35" s="12">
        <v>59</v>
      </c>
      <c r="C35" s="12">
        <v>40</v>
      </c>
      <c r="D35" s="1">
        <v>0</v>
      </c>
      <c r="E35" s="50">
        <v>13.333333333333334</v>
      </c>
      <c r="F35" s="12" t="s">
        <v>110</v>
      </c>
      <c r="G35" s="62">
        <v>28</v>
      </c>
    </row>
    <row r="36" spans="1:7" ht="16.5" customHeight="1" x14ac:dyDescent="0.2">
      <c r="A36" s="63" t="s">
        <v>151</v>
      </c>
      <c r="B36" s="12">
        <v>83</v>
      </c>
      <c r="C36" s="12">
        <v>40</v>
      </c>
      <c r="D36" s="1">
        <v>0</v>
      </c>
      <c r="E36" s="50">
        <v>13.333333333333334</v>
      </c>
      <c r="F36" s="12" t="s">
        <v>110</v>
      </c>
      <c r="G36" s="62">
        <v>28</v>
      </c>
    </row>
    <row r="37" spans="1:7" ht="16.5" customHeight="1" x14ac:dyDescent="0.2">
      <c r="A37" s="63" t="s">
        <v>305</v>
      </c>
      <c r="B37" s="12">
        <v>18</v>
      </c>
      <c r="C37" s="12">
        <v>37</v>
      </c>
      <c r="D37" s="1">
        <v>0</v>
      </c>
      <c r="E37" s="50">
        <v>12.333333333333334</v>
      </c>
      <c r="F37" s="12" t="s">
        <v>109</v>
      </c>
      <c r="G37" s="62">
        <v>34</v>
      </c>
    </row>
    <row r="38" spans="1:7" ht="16.5" customHeight="1" x14ac:dyDescent="0.2">
      <c r="A38" s="63" t="s">
        <v>281</v>
      </c>
      <c r="B38" s="12">
        <v>40</v>
      </c>
      <c r="C38" s="12">
        <v>37</v>
      </c>
      <c r="D38" s="1">
        <v>0</v>
      </c>
      <c r="E38" s="50">
        <v>12.333333333333334</v>
      </c>
      <c r="F38" s="12" t="s">
        <v>109</v>
      </c>
      <c r="G38" s="62">
        <v>34</v>
      </c>
    </row>
    <row r="39" spans="1:7" ht="16.5" customHeight="1" x14ac:dyDescent="0.2">
      <c r="A39" s="63" t="s">
        <v>214</v>
      </c>
      <c r="B39" s="12">
        <v>41</v>
      </c>
      <c r="C39" s="12">
        <v>37</v>
      </c>
      <c r="D39" s="1">
        <v>0</v>
      </c>
      <c r="E39" s="50">
        <v>12.333333333333334</v>
      </c>
      <c r="F39" s="12" t="s">
        <v>109</v>
      </c>
      <c r="G39" s="62">
        <v>34</v>
      </c>
    </row>
    <row r="40" spans="1:7" s="37" customFormat="1" ht="16.5" customHeight="1" x14ac:dyDescent="0.2">
      <c r="A40" s="63" t="s">
        <v>107</v>
      </c>
      <c r="B40" s="12">
        <v>69</v>
      </c>
      <c r="C40" s="12">
        <v>37</v>
      </c>
      <c r="D40" s="1">
        <v>0</v>
      </c>
      <c r="E40" s="50">
        <v>12.333333333333334</v>
      </c>
      <c r="F40" s="12" t="s">
        <v>109</v>
      </c>
      <c r="G40" s="62">
        <v>34</v>
      </c>
    </row>
    <row r="41" spans="1:7" s="11" customFormat="1" ht="16.5" customHeight="1" x14ac:dyDescent="0.2">
      <c r="A41" s="63" t="s">
        <v>303</v>
      </c>
      <c r="B41" s="12">
        <v>80</v>
      </c>
      <c r="C41" s="12">
        <v>37</v>
      </c>
      <c r="D41" s="1">
        <v>0</v>
      </c>
      <c r="E41" s="50">
        <v>12.333333333333334</v>
      </c>
      <c r="F41" s="12" t="s">
        <v>109</v>
      </c>
      <c r="G41" s="62">
        <v>34</v>
      </c>
    </row>
    <row r="42" spans="1:7" s="11" customFormat="1" ht="16.5" customHeight="1" x14ac:dyDescent="0.2">
      <c r="A42" s="63" t="s">
        <v>273</v>
      </c>
      <c r="B42" s="12">
        <v>88</v>
      </c>
      <c r="C42" s="12">
        <v>37</v>
      </c>
      <c r="D42" s="1">
        <v>0</v>
      </c>
      <c r="E42" s="50">
        <v>12.333333333333334</v>
      </c>
      <c r="F42" s="12" t="s">
        <v>109</v>
      </c>
      <c r="G42" s="62">
        <v>34</v>
      </c>
    </row>
    <row r="43" spans="1:7" s="11" customFormat="1" ht="16.5" customHeight="1" x14ac:dyDescent="0.2">
      <c r="A43" s="63" t="s">
        <v>154</v>
      </c>
      <c r="B43" s="12">
        <v>92</v>
      </c>
      <c r="C43" s="12">
        <v>37</v>
      </c>
      <c r="D43" s="1">
        <v>0</v>
      </c>
      <c r="E43" s="50">
        <v>12.333333333333334</v>
      </c>
      <c r="F43" s="12" t="s">
        <v>109</v>
      </c>
      <c r="G43" s="62">
        <v>34</v>
      </c>
    </row>
    <row r="44" spans="1:7" ht="16.5" customHeight="1" x14ac:dyDescent="0.2">
      <c r="A44" s="63" t="s">
        <v>149</v>
      </c>
      <c r="B44" s="12">
        <v>120</v>
      </c>
      <c r="C44" s="12">
        <v>37</v>
      </c>
      <c r="D44" s="1">
        <v>0</v>
      </c>
      <c r="E44" s="50">
        <v>12.333333333333334</v>
      </c>
      <c r="F44" s="12" t="s">
        <v>109</v>
      </c>
      <c r="G44" s="62">
        <v>34</v>
      </c>
    </row>
    <row r="45" spans="1:7" s="11" customFormat="1" ht="16.5" customHeight="1" x14ac:dyDescent="0.2">
      <c r="A45" s="63" t="s">
        <v>276</v>
      </c>
      <c r="B45" s="12">
        <v>25</v>
      </c>
      <c r="C45" s="12">
        <v>37</v>
      </c>
      <c r="D45" s="1">
        <v>0</v>
      </c>
      <c r="E45" s="50">
        <v>12.333333333333334</v>
      </c>
      <c r="F45" s="12" t="s">
        <v>110</v>
      </c>
      <c r="G45" s="62">
        <v>34</v>
      </c>
    </row>
    <row r="46" spans="1:7" ht="16.5" customHeight="1" x14ac:dyDescent="0.2">
      <c r="A46" s="63" t="s">
        <v>106</v>
      </c>
      <c r="B46" s="12">
        <v>34</v>
      </c>
      <c r="C46" s="12">
        <v>37</v>
      </c>
      <c r="D46" s="1">
        <v>0</v>
      </c>
      <c r="E46" s="50">
        <v>12.333333333333334</v>
      </c>
      <c r="F46" s="12" t="s">
        <v>110</v>
      </c>
      <c r="G46" s="62">
        <v>34</v>
      </c>
    </row>
    <row r="47" spans="1:7" ht="16.5" customHeight="1" x14ac:dyDescent="0.2">
      <c r="A47" s="63" t="s">
        <v>203</v>
      </c>
      <c r="B47" s="12">
        <v>42</v>
      </c>
      <c r="C47" s="12">
        <v>37</v>
      </c>
      <c r="D47" s="1">
        <v>0</v>
      </c>
      <c r="E47" s="50">
        <v>12.333333333333334</v>
      </c>
      <c r="F47" s="12" t="s">
        <v>110</v>
      </c>
      <c r="G47" s="62">
        <v>34</v>
      </c>
    </row>
    <row r="48" spans="1:7" ht="16.5" customHeight="1" x14ac:dyDescent="0.2">
      <c r="A48" s="63" t="s">
        <v>152</v>
      </c>
      <c r="B48" s="12">
        <v>56</v>
      </c>
      <c r="C48" s="12">
        <v>37</v>
      </c>
      <c r="D48" s="1">
        <v>0</v>
      </c>
      <c r="E48" s="50">
        <v>12.333333333333334</v>
      </c>
      <c r="F48" s="12" t="s">
        <v>110</v>
      </c>
      <c r="G48" s="62">
        <v>34</v>
      </c>
    </row>
    <row r="49" spans="1:7" ht="16.5" customHeight="1" x14ac:dyDescent="0.2">
      <c r="A49" s="63" t="s">
        <v>302</v>
      </c>
      <c r="B49" s="12">
        <v>75</v>
      </c>
      <c r="C49" s="12">
        <v>37</v>
      </c>
      <c r="D49" s="1">
        <v>0</v>
      </c>
      <c r="E49" s="50">
        <v>12.333333333333334</v>
      </c>
      <c r="F49" s="12" t="s">
        <v>110</v>
      </c>
      <c r="G49" s="62">
        <v>34</v>
      </c>
    </row>
    <row r="50" spans="1:7" ht="17.25" customHeight="1" x14ac:dyDescent="0.2">
      <c r="A50" s="63" t="s">
        <v>189</v>
      </c>
      <c r="B50" s="12">
        <v>93</v>
      </c>
      <c r="C50" s="12">
        <v>37</v>
      </c>
      <c r="D50" s="1">
        <v>0</v>
      </c>
      <c r="E50" s="50">
        <v>12.333333333333334</v>
      </c>
      <c r="F50" s="12" t="s">
        <v>110</v>
      </c>
      <c r="G50" s="62">
        <v>34</v>
      </c>
    </row>
    <row r="51" spans="1:7" ht="16.5" customHeight="1" x14ac:dyDescent="0.2">
      <c r="A51" s="63" t="s">
        <v>184</v>
      </c>
      <c r="B51" s="12">
        <v>7</v>
      </c>
      <c r="C51" s="12">
        <v>34</v>
      </c>
      <c r="D51" s="1">
        <v>0</v>
      </c>
      <c r="E51" s="50">
        <v>11.333333333333334</v>
      </c>
      <c r="F51" s="12" t="s">
        <v>109</v>
      </c>
      <c r="G51" s="62">
        <v>48</v>
      </c>
    </row>
    <row r="52" spans="1:7" ht="16.5" customHeight="1" x14ac:dyDescent="0.2">
      <c r="A52" s="63" t="s">
        <v>104</v>
      </c>
      <c r="B52" s="12">
        <v>13</v>
      </c>
      <c r="C52" s="12">
        <v>34</v>
      </c>
      <c r="D52" s="1">
        <v>0</v>
      </c>
      <c r="E52" s="50">
        <v>11.333333333333334</v>
      </c>
      <c r="F52" s="12" t="s">
        <v>109</v>
      </c>
      <c r="G52" s="62">
        <v>48</v>
      </c>
    </row>
    <row r="53" spans="1:7" ht="16.5" customHeight="1" x14ac:dyDescent="0.2">
      <c r="A53" s="63" t="s">
        <v>277</v>
      </c>
      <c r="B53" s="12">
        <v>34</v>
      </c>
      <c r="C53" s="12">
        <v>34</v>
      </c>
      <c r="D53" s="1">
        <v>0</v>
      </c>
      <c r="E53" s="50">
        <v>11.333333333333334</v>
      </c>
      <c r="F53" s="12" t="s">
        <v>109</v>
      </c>
      <c r="G53" s="62">
        <v>48</v>
      </c>
    </row>
    <row r="54" spans="1:7" ht="16.5" customHeight="1" x14ac:dyDescent="0.2">
      <c r="A54" s="63" t="s">
        <v>285</v>
      </c>
      <c r="B54" s="12">
        <v>66</v>
      </c>
      <c r="C54" s="12">
        <v>34</v>
      </c>
      <c r="D54" s="1">
        <v>0</v>
      </c>
      <c r="E54" s="50">
        <v>11.333333333333334</v>
      </c>
      <c r="F54" s="12" t="s">
        <v>109</v>
      </c>
      <c r="G54" s="62">
        <v>48</v>
      </c>
    </row>
    <row r="55" spans="1:7" s="11" customFormat="1" ht="16.5" customHeight="1" x14ac:dyDescent="0.2">
      <c r="A55" s="63" t="s">
        <v>283</v>
      </c>
      <c r="B55" s="12">
        <v>72</v>
      </c>
      <c r="C55" s="12">
        <v>34</v>
      </c>
      <c r="D55" s="1">
        <v>0</v>
      </c>
      <c r="E55" s="50">
        <v>11.333333333333334</v>
      </c>
      <c r="F55" s="12" t="s">
        <v>109</v>
      </c>
      <c r="G55" s="62">
        <v>48</v>
      </c>
    </row>
    <row r="56" spans="1:7" ht="16.5" customHeight="1" x14ac:dyDescent="0.2">
      <c r="A56" s="63" t="s">
        <v>95</v>
      </c>
      <c r="B56" s="12">
        <v>39</v>
      </c>
      <c r="C56" s="12">
        <v>34</v>
      </c>
      <c r="D56" s="1">
        <v>0</v>
      </c>
      <c r="E56" s="50">
        <v>11.333333333333334</v>
      </c>
      <c r="F56" s="12" t="s">
        <v>110</v>
      </c>
      <c r="G56" s="62">
        <v>48</v>
      </c>
    </row>
    <row r="57" spans="1:7" ht="16.5" customHeight="1" x14ac:dyDescent="0.2">
      <c r="A57" s="63" t="s">
        <v>272</v>
      </c>
      <c r="B57" s="12">
        <v>58</v>
      </c>
      <c r="C57" s="12">
        <v>34</v>
      </c>
      <c r="D57" s="1">
        <v>0</v>
      </c>
      <c r="E57" s="50">
        <v>11.333333333333334</v>
      </c>
      <c r="F57" s="12" t="s">
        <v>110</v>
      </c>
      <c r="G57" s="62">
        <v>48</v>
      </c>
    </row>
    <row r="58" spans="1:7" ht="16.5" customHeight="1" x14ac:dyDescent="0.2">
      <c r="A58" s="63" t="s">
        <v>298</v>
      </c>
      <c r="B58" s="12">
        <v>70</v>
      </c>
      <c r="C58" s="12">
        <v>34</v>
      </c>
      <c r="D58" s="1">
        <v>0</v>
      </c>
      <c r="E58" s="50">
        <v>11.333333333333334</v>
      </c>
      <c r="F58" s="12" t="s">
        <v>110</v>
      </c>
      <c r="G58" s="62">
        <v>48</v>
      </c>
    </row>
    <row r="59" spans="1:7" ht="16.5" customHeight="1" x14ac:dyDescent="0.2">
      <c r="A59" s="63" t="s">
        <v>284</v>
      </c>
      <c r="B59" s="12">
        <v>73</v>
      </c>
      <c r="C59" s="12">
        <v>34</v>
      </c>
      <c r="D59" s="1">
        <v>0</v>
      </c>
      <c r="E59" s="50">
        <v>11.333333333333334</v>
      </c>
      <c r="F59" s="12" t="s">
        <v>110</v>
      </c>
      <c r="G59" s="62">
        <v>48</v>
      </c>
    </row>
    <row r="60" spans="1:7" ht="16.5" customHeight="1" x14ac:dyDescent="0.2">
      <c r="A60" s="63" t="s">
        <v>179</v>
      </c>
      <c r="B60" s="12">
        <v>90</v>
      </c>
      <c r="C60" s="12">
        <v>34</v>
      </c>
      <c r="D60" s="1">
        <v>0</v>
      </c>
      <c r="E60" s="50">
        <v>11.333333333333334</v>
      </c>
      <c r="F60" s="12" t="s">
        <v>110</v>
      </c>
      <c r="G60" s="62">
        <v>48</v>
      </c>
    </row>
    <row r="61" spans="1:7" ht="16.5" customHeight="1" x14ac:dyDescent="0.2">
      <c r="A61" s="63" t="s">
        <v>101</v>
      </c>
      <c r="B61" s="12">
        <v>102</v>
      </c>
      <c r="C61" s="12">
        <v>34</v>
      </c>
      <c r="D61" s="1">
        <v>0</v>
      </c>
      <c r="E61" s="50">
        <v>11.333333333333334</v>
      </c>
      <c r="F61" s="12" t="s">
        <v>110</v>
      </c>
      <c r="G61" s="62">
        <v>48</v>
      </c>
    </row>
    <row r="62" spans="1:7" ht="16.5" customHeight="1" x14ac:dyDescent="0.2">
      <c r="A62" s="63" t="s">
        <v>219</v>
      </c>
      <c r="B62" s="12">
        <v>108</v>
      </c>
      <c r="C62" s="12">
        <v>33</v>
      </c>
      <c r="D62" s="1">
        <v>0</v>
      </c>
      <c r="E62" s="50">
        <v>11</v>
      </c>
      <c r="F62" s="12" t="s">
        <v>110</v>
      </c>
      <c r="G62" s="62">
        <v>59</v>
      </c>
    </row>
    <row r="63" spans="1:7" ht="16.5" customHeight="1" x14ac:dyDescent="0.2">
      <c r="A63" s="63" t="s">
        <v>161</v>
      </c>
      <c r="B63" s="12">
        <v>115</v>
      </c>
      <c r="C63" s="12">
        <v>33</v>
      </c>
      <c r="D63" s="1">
        <v>0</v>
      </c>
      <c r="E63" s="50">
        <v>11</v>
      </c>
      <c r="F63" s="12" t="s">
        <v>110</v>
      </c>
      <c r="G63" s="62">
        <v>59</v>
      </c>
    </row>
    <row r="64" spans="1:7" s="11" customFormat="1" ht="16.5" customHeight="1" x14ac:dyDescent="0.2">
      <c r="A64" s="63" t="s">
        <v>96</v>
      </c>
      <c r="B64" s="12">
        <v>1</v>
      </c>
      <c r="C64" s="12">
        <v>32</v>
      </c>
      <c r="D64" s="1">
        <v>0</v>
      </c>
      <c r="E64" s="50">
        <v>10.666666666666666</v>
      </c>
      <c r="F64" s="12" t="s">
        <v>109</v>
      </c>
      <c r="G64" s="62">
        <v>61</v>
      </c>
    </row>
    <row r="65" spans="1:7" ht="16.5" customHeight="1" x14ac:dyDescent="0.2">
      <c r="A65" s="63" t="s">
        <v>183</v>
      </c>
      <c r="B65" s="12">
        <v>27</v>
      </c>
      <c r="C65" s="12">
        <v>32</v>
      </c>
      <c r="D65" s="1">
        <v>0</v>
      </c>
      <c r="E65" s="50">
        <v>10.666666666666666</v>
      </c>
      <c r="F65" s="12" t="s">
        <v>109</v>
      </c>
      <c r="G65" s="62">
        <v>61</v>
      </c>
    </row>
    <row r="66" spans="1:7" ht="16.5" customHeight="1" x14ac:dyDescent="0.2">
      <c r="A66" s="63" t="s">
        <v>297</v>
      </c>
      <c r="B66" s="12">
        <v>2</v>
      </c>
      <c r="C66" s="12">
        <v>31</v>
      </c>
      <c r="D66" s="1">
        <v>0</v>
      </c>
      <c r="E66" s="50">
        <v>10.333333333333334</v>
      </c>
      <c r="F66" s="12" t="s">
        <v>109</v>
      </c>
      <c r="G66" s="62">
        <v>63</v>
      </c>
    </row>
    <row r="67" spans="1:7" ht="16.5" customHeight="1" x14ac:dyDescent="0.2">
      <c r="A67" s="63" t="s">
        <v>236</v>
      </c>
      <c r="B67" s="12">
        <v>12</v>
      </c>
      <c r="C67" s="12">
        <v>31</v>
      </c>
      <c r="D67" s="1">
        <v>0</v>
      </c>
      <c r="E67" s="50">
        <v>10.333333333333334</v>
      </c>
      <c r="F67" s="12" t="s">
        <v>109</v>
      </c>
      <c r="G67" s="62">
        <v>63</v>
      </c>
    </row>
    <row r="68" spans="1:7" ht="16.5" customHeight="1" x14ac:dyDescent="0.2">
      <c r="A68" s="63" t="s">
        <v>300</v>
      </c>
      <c r="B68" s="12">
        <v>23</v>
      </c>
      <c r="C68" s="12">
        <v>31</v>
      </c>
      <c r="D68" s="1">
        <v>0</v>
      </c>
      <c r="E68" s="50">
        <v>10.333333333333334</v>
      </c>
      <c r="F68" s="12" t="s">
        <v>109</v>
      </c>
      <c r="G68" s="62">
        <v>63</v>
      </c>
    </row>
    <row r="69" spans="1:7" ht="16.5" customHeight="1" x14ac:dyDescent="0.2">
      <c r="A69" s="63" t="s">
        <v>295</v>
      </c>
      <c r="B69" s="12">
        <v>56</v>
      </c>
      <c r="C69" s="12">
        <v>31</v>
      </c>
      <c r="D69" s="1">
        <v>0</v>
      </c>
      <c r="E69" s="50">
        <v>10.333333333333334</v>
      </c>
      <c r="F69" s="12" t="s">
        <v>109</v>
      </c>
      <c r="G69" s="62">
        <v>63</v>
      </c>
    </row>
    <row r="70" spans="1:7" ht="16.5" customHeight="1" x14ac:dyDescent="0.2">
      <c r="A70" s="63" t="s">
        <v>155</v>
      </c>
      <c r="B70" s="12">
        <v>74</v>
      </c>
      <c r="C70" s="12">
        <v>31</v>
      </c>
      <c r="D70" s="1">
        <v>0</v>
      </c>
      <c r="E70" s="50">
        <v>10.333333333333334</v>
      </c>
      <c r="F70" s="12" t="s">
        <v>109</v>
      </c>
      <c r="G70" s="62">
        <v>63</v>
      </c>
    </row>
    <row r="71" spans="1:7" ht="16.5" customHeight="1" x14ac:dyDescent="0.2">
      <c r="A71" s="63" t="s">
        <v>280</v>
      </c>
      <c r="B71" s="12">
        <v>77</v>
      </c>
      <c r="C71" s="12">
        <v>31</v>
      </c>
      <c r="D71" s="1">
        <v>0</v>
      </c>
      <c r="E71" s="50">
        <v>10.333333333333334</v>
      </c>
      <c r="F71" s="12" t="s">
        <v>109</v>
      </c>
      <c r="G71" s="62">
        <v>63</v>
      </c>
    </row>
    <row r="72" spans="1:7" ht="16.5" customHeight="1" x14ac:dyDescent="0.2">
      <c r="A72" s="63" t="s">
        <v>276</v>
      </c>
      <c r="B72" s="12">
        <v>97</v>
      </c>
      <c r="C72" s="12">
        <v>31</v>
      </c>
      <c r="D72" s="1">
        <v>0</v>
      </c>
      <c r="E72" s="50">
        <v>10.333333333333334</v>
      </c>
      <c r="F72" s="12" t="s">
        <v>109</v>
      </c>
      <c r="G72" s="62">
        <v>63</v>
      </c>
    </row>
    <row r="73" spans="1:7" ht="16.5" customHeight="1" x14ac:dyDescent="0.2">
      <c r="A73" s="63" t="s">
        <v>237</v>
      </c>
      <c r="B73" s="12">
        <v>108</v>
      </c>
      <c r="C73" s="12">
        <v>31</v>
      </c>
      <c r="D73" s="1">
        <v>0</v>
      </c>
      <c r="E73" s="50">
        <v>10.333333333333334</v>
      </c>
      <c r="F73" s="12" t="s">
        <v>109</v>
      </c>
      <c r="G73" s="62">
        <v>63</v>
      </c>
    </row>
    <row r="74" spans="1:7" ht="16.5" customHeight="1" x14ac:dyDescent="0.2">
      <c r="A74" s="63" t="s">
        <v>99</v>
      </c>
      <c r="B74" s="12">
        <v>32</v>
      </c>
      <c r="C74" s="12">
        <v>31</v>
      </c>
      <c r="D74" s="1">
        <v>0</v>
      </c>
      <c r="E74" s="50">
        <v>10.333333333333334</v>
      </c>
      <c r="F74" s="12" t="s">
        <v>110</v>
      </c>
      <c r="G74" s="62">
        <v>63</v>
      </c>
    </row>
    <row r="75" spans="1:7" ht="16.5" customHeight="1" x14ac:dyDescent="0.2">
      <c r="A75" s="63" t="s">
        <v>275</v>
      </c>
      <c r="B75" s="12">
        <v>36</v>
      </c>
      <c r="C75" s="12">
        <v>31</v>
      </c>
      <c r="D75" s="1">
        <v>0</v>
      </c>
      <c r="E75" s="50">
        <v>10.333333333333334</v>
      </c>
      <c r="F75" s="12" t="s">
        <v>110</v>
      </c>
      <c r="G75" s="62">
        <v>63</v>
      </c>
    </row>
    <row r="76" spans="1:7" ht="16.5" customHeight="1" x14ac:dyDescent="0.2">
      <c r="A76" s="63" t="s">
        <v>201</v>
      </c>
      <c r="B76" s="12">
        <v>41</v>
      </c>
      <c r="C76" s="12">
        <v>31</v>
      </c>
      <c r="D76" s="1">
        <v>0</v>
      </c>
      <c r="E76" s="50">
        <v>10.333333333333334</v>
      </c>
      <c r="F76" s="12" t="s">
        <v>110</v>
      </c>
      <c r="G76" s="62">
        <v>63</v>
      </c>
    </row>
    <row r="77" spans="1:7" ht="16.5" customHeight="1" x14ac:dyDescent="0.2">
      <c r="A77" s="63" t="s">
        <v>133</v>
      </c>
      <c r="B77" s="12">
        <v>63</v>
      </c>
      <c r="C77" s="12">
        <v>31</v>
      </c>
      <c r="D77" s="1">
        <v>0</v>
      </c>
      <c r="E77" s="50">
        <v>10.333333333333334</v>
      </c>
      <c r="F77" s="12" t="s">
        <v>110</v>
      </c>
      <c r="G77" s="62">
        <v>63</v>
      </c>
    </row>
    <row r="78" spans="1:7" ht="16.5" customHeight="1" x14ac:dyDescent="0.2">
      <c r="A78" s="63" t="s">
        <v>294</v>
      </c>
      <c r="B78" s="12">
        <v>16</v>
      </c>
      <c r="C78" s="12">
        <v>30</v>
      </c>
      <c r="D78" s="1">
        <v>0</v>
      </c>
      <c r="E78" s="50">
        <v>10</v>
      </c>
      <c r="F78" s="12" t="s">
        <v>109</v>
      </c>
      <c r="G78" s="62">
        <v>75</v>
      </c>
    </row>
    <row r="79" spans="1:7" ht="16.5" customHeight="1" x14ac:dyDescent="0.2">
      <c r="A79" s="63" t="s">
        <v>178</v>
      </c>
      <c r="B79" s="12">
        <v>89</v>
      </c>
      <c r="C79" s="12">
        <v>30</v>
      </c>
      <c r="D79" s="1">
        <v>0</v>
      </c>
      <c r="E79" s="50">
        <v>10</v>
      </c>
      <c r="F79" s="12" t="s">
        <v>110</v>
      </c>
      <c r="G79" s="62">
        <v>75</v>
      </c>
    </row>
    <row r="80" spans="1:7" ht="16.5" customHeight="1" x14ac:dyDescent="0.2">
      <c r="A80" s="63" t="s">
        <v>218</v>
      </c>
      <c r="B80" s="12">
        <v>8</v>
      </c>
      <c r="C80" s="12">
        <v>28</v>
      </c>
      <c r="D80" s="1">
        <v>0</v>
      </c>
      <c r="E80" s="50">
        <v>9.3333333333333339</v>
      </c>
      <c r="F80" s="12" t="s">
        <v>109</v>
      </c>
      <c r="G80" s="62">
        <v>77</v>
      </c>
    </row>
    <row r="81" spans="1:7" ht="16.5" customHeight="1" x14ac:dyDescent="0.2">
      <c r="A81" s="63" t="s">
        <v>190</v>
      </c>
      <c r="B81" s="12">
        <v>22</v>
      </c>
      <c r="C81" s="12">
        <v>28</v>
      </c>
      <c r="D81" s="1">
        <v>0</v>
      </c>
      <c r="E81" s="50">
        <v>9.3333333333333339</v>
      </c>
      <c r="F81" s="12" t="s">
        <v>109</v>
      </c>
      <c r="G81" s="62">
        <v>77</v>
      </c>
    </row>
    <row r="82" spans="1:7" ht="16.5" customHeight="1" x14ac:dyDescent="0.2">
      <c r="A82" s="63" t="s">
        <v>279</v>
      </c>
      <c r="B82" s="12">
        <v>28</v>
      </c>
      <c r="C82" s="12">
        <v>28</v>
      </c>
      <c r="D82" s="1">
        <v>0</v>
      </c>
      <c r="E82" s="50">
        <v>9.3333333333333339</v>
      </c>
      <c r="F82" s="12" t="s">
        <v>109</v>
      </c>
      <c r="G82" s="62">
        <v>77</v>
      </c>
    </row>
    <row r="83" spans="1:7" ht="16.5" customHeight="1" x14ac:dyDescent="0.2">
      <c r="A83" s="63" t="s">
        <v>215</v>
      </c>
      <c r="B83" s="12">
        <v>37</v>
      </c>
      <c r="C83" s="12">
        <v>28</v>
      </c>
      <c r="D83" s="1">
        <v>0</v>
      </c>
      <c r="E83" s="50">
        <v>9.3333333333333339</v>
      </c>
      <c r="F83" s="12" t="s">
        <v>109</v>
      </c>
      <c r="G83" s="62">
        <v>77</v>
      </c>
    </row>
    <row r="84" spans="1:7" ht="16.5" customHeight="1" x14ac:dyDescent="0.2">
      <c r="A84" s="63" t="s">
        <v>213</v>
      </c>
      <c r="B84" s="12">
        <v>40</v>
      </c>
      <c r="C84" s="12">
        <v>28</v>
      </c>
      <c r="D84" s="1">
        <v>0</v>
      </c>
      <c r="E84" s="50">
        <v>9.3333333333333339</v>
      </c>
      <c r="F84" s="12" t="s">
        <v>110</v>
      </c>
      <c r="G84" s="62">
        <v>77</v>
      </c>
    </row>
    <row r="85" spans="1:7" ht="16.5" customHeight="1" x14ac:dyDescent="0.2">
      <c r="A85" s="63" t="s">
        <v>167</v>
      </c>
      <c r="B85" s="12">
        <v>33</v>
      </c>
      <c r="C85" s="12">
        <v>25</v>
      </c>
      <c r="D85" s="1">
        <v>0</v>
      </c>
      <c r="E85" s="50">
        <v>8.3333333333333339</v>
      </c>
      <c r="F85" s="12" t="s">
        <v>109</v>
      </c>
      <c r="G85" s="62">
        <v>82</v>
      </c>
    </row>
    <row r="86" spans="1:7" ht="16.5" customHeight="1" x14ac:dyDescent="0.2">
      <c r="A86" s="63" t="s">
        <v>189</v>
      </c>
      <c r="B86" s="12">
        <v>39</v>
      </c>
      <c r="C86" s="12">
        <v>20</v>
      </c>
      <c r="D86" s="1">
        <v>0</v>
      </c>
      <c r="E86" s="50">
        <v>6.666666666666667</v>
      </c>
      <c r="F86" s="12" t="s">
        <v>109</v>
      </c>
      <c r="G86" s="62">
        <v>83</v>
      </c>
    </row>
    <row r="87" spans="1:7" ht="16.5" customHeight="1" x14ac:dyDescent="0.2">
      <c r="A87" s="63" t="s">
        <v>177</v>
      </c>
      <c r="B87" s="12">
        <v>76</v>
      </c>
      <c r="C87" s="12">
        <v>18</v>
      </c>
      <c r="D87" s="1">
        <v>0</v>
      </c>
      <c r="E87" s="50">
        <v>6</v>
      </c>
      <c r="F87" s="12" t="s">
        <v>110</v>
      </c>
      <c r="G87" s="62">
        <v>84</v>
      </c>
    </row>
    <row r="88" spans="1:7" ht="16.5" customHeight="1" x14ac:dyDescent="0.2">
      <c r="A88" s="63" t="s">
        <v>274</v>
      </c>
      <c r="B88" s="12">
        <v>87</v>
      </c>
      <c r="C88" s="12">
        <v>18</v>
      </c>
      <c r="D88" s="1">
        <v>0</v>
      </c>
      <c r="E88" s="50">
        <v>6</v>
      </c>
      <c r="F88" s="12" t="s">
        <v>110</v>
      </c>
      <c r="G88" s="62">
        <v>84</v>
      </c>
    </row>
    <row r="89" spans="1:7" ht="16.5" customHeight="1" x14ac:dyDescent="0.2">
      <c r="A89" s="63" t="s">
        <v>282</v>
      </c>
      <c r="B89" s="12">
        <v>50</v>
      </c>
      <c r="C89" s="12">
        <v>16</v>
      </c>
      <c r="D89" s="1">
        <v>0</v>
      </c>
      <c r="E89" s="50">
        <v>5.333333333333333</v>
      </c>
      <c r="F89" s="12" t="s">
        <v>110</v>
      </c>
      <c r="G89" s="62">
        <v>86</v>
      </c>
    </row>
    <row r="90" spans="1:7" ht="16.5" customHeight="1" x14ac:dyDescent="0.2">
      <c r="A90" s="63" t="s">
        <v>206</v>
      </c>
      <c r="B90" s="12">
        <v>51</v>
      </c>
      <c r="C90" s="12">
        <v>11</v>
      </c>
      <c r="D90" s="1">
        <v>0</v>
      </c>
      <c r="E90" s="50">
        <v>3.6666666666666665</v>
      </c>
      <c r="F90" s="12" t="s">
        <v>109</v>
      </c>
      <c r="G90" s="62">
        <v>87</v>
      </c>
    </row>
    <row r="91" spans="1:7" ht="16.5" customHeight="1" x14ac:dyDescent="0.2">
      <c r="B91"/>
      <c r="C91"/>
      <c r="D91"/>
      <c r="E91"/>
      <c r="F91"/>
      <c r="G91"/>
    </row>
    <row r="92" spans="1:7" ht="16.5" customHeight="1" x14ac:dyDescent="0.2">
      <c r="B92"/>
      <c r="C92"/>
      <c r="D92"/>
      <c r="E92"/>
      <c r="F92"/>
      <c r="G92"/>
    </row>
    <row r="93" spans="1:7" ht="16.5" customHeight="1" x14ac:dyDescent="0.2">
      <c r="B93"/>
      <c r="C93"/>
      <c r="D93"/>
      <c r="E93"/>
      <c r="F93"/>
      <c r="G93"/>
    </row>
    <row r="94" spans="1:7" ht="16.5" customHeight="1" x14ac:dyDescent="0.2">
      <c r="B94"/>
      <c r="C94"/>
      <c r="D94"/>
      <c r="E94"/>
      <c r="F94"/>
      <c r="G94"/>
    </row>
    <row r="95" spans="1:7" ht="16.5" customHeight="1" x14ac:dyDescent="0.2">
      <c r="B95"/>
      <c r="C95"/>
      <c r="D95"/>
      <c r="E95"/>
      <c r="F95"/>
      <c r="G95"/>
    </row>
    <row r="96" spans="1:7" ht="16.5" customHeight="1" x14ac:dyDescent="0.2">
      <c r="B96"/>
      <c r="C96"/>
      <c r="D96"/>
      <c r="E96"/>
      <c r="F96"/>
      <c r="G96"/>
    </row>
    <row r="97" spans="2:7" ht="16.5" customHeight="1" x14ac:dyDescent="0.2">
      <c r="B97"/>
      <c r="C97"/>
      <c r="D97"/>
      <c r="E97"/>
      <c r="F97"/>
      <c r="G97"/>
    </row>
    <row r="98" spans="2:7" ht="16.5" customHeight="1" x14ac:dyDescent="0.2">
      <c r="B98"/>
      <c r="C98"/>
      <c r="D98"/>
      <c r="E98"/>
      <c r="F98"/>
      <c r="G98"/>
    </row>
    <row r="99" spans="2:7" ht="16.5" customHeight="1" x14ac:dyDescent="0.2">
      <c r="B99"/>
      <c r="C99"/>
      <c r="D99"/>
      <c r="E99"/>
      <c r="F99"/>
      <c r="G99"/>
    </row>
    <row r="100" spans="2:7" ht="16.5" customHeight="1" x14ac:dyDescent="0.2">
      <c r="B100"/>
      <c r="C100"/>
      <c r="D100"/>
      <c r="E100"/>
      <c r="F100"/>
      <c r="G100"/>
    </row>
    <row r="101" spans="2:7" ht="16.5" customHeight="1" x14ac:dyDescent="0.2">
      <c r="B101"/>
      <c r="C101"/>
      <c r="D101"/>
      <c r="E101"/>
      <c r="F101"/>
      <c r="G101"/>
    </row>
    <row r="102" spans="2:7" ht="16.5" customHeight="1" x14ac:dyDescent="0.2">
      <c r="B102"/>
      <c r="C102"/>
      <c r="D102"/>
      <c r="E102"/>
      <c r="F102"/>
      <c r="G102"/>
    </row>
    <row r="103" spans="2:7" ht="16.5" customHeight="1" x14ac:dyDescent="0.2">
      <c r="B103"/>
      <c r="C103"/>
      <c r="D103"/>
      <c r="E103"/>
      <c r="F103"/>
      <c r="G103"/>
    </row>
    <row r="104" spans="2:7" ht="16.5" customHeight="1" x14ac:dyDescent="0.2">
      <c r="B104"/>
      <c r="C104"/>
      <c r="D104"/>
      <c r="E104"/>
      <c r="F104"/>
      <c r="G104"/>
    </row>
    <row r="105" spans="2:7" ht="16.5" customHeight="1" x14ac:dyDescent="0.2">
      <c r="B105"/>
      <c r="C105"/>
      <c r="D105"/>
      <c r="E105"/>
      <c r="F105"/>
      <c r="G105"/>
    </row>
    <row r="106" spans="2:7" ht="16.5" customHeight="1" x14ac:dyDescent="0.2">
      <c r="B106"/>
      <c r="C106"/>
      <c r="D106"/>
      <c r="E106"/>
      <c r="F106"/>
      <c r="G106"/>
    </row>
    <row r="107" spans="2:7" ht="16.5" customHeight="1" x14ac:dyDescent="0.2">
      <c r="B107"/>
      <c r="C107"/>
      <c r="D107"/>
      <c r="E107"/>
      <c r="F107"/>
      <c r="G107"/>
    </row>
    <row r="108" spans="2:7" ht="16.5" customHeight="1" x14ac:dyDescent="0.2">
      <c r="B108"/>
      <c r="C108"/>
      <c r="D108"/>
      <c r="E108"/>
      <c r="F108"/>
      <c r="G108"/>
    </row>
    <row r="109" spans="2:7" ht="16.5" customHeight="1" x14ac:dyDescent="0.2">
      <c r="B109"/>
      <c r="C109"/>
      <c r="D109"/>
      <c r="E109"/>
      <c r="F109"/>
      <c r="G109"/>
    </row>
    <row r="110" spans="2:7" ht="16.5" customHeight="1" x14ac:dyDescent="0.2">
      <c r="B110"/>
      <c r="C110"/>
      <c r="D110"/>
      <c r="E110"/>
      <c r="F110"/>
      <c r="G110"/>
    </row>
    <row r="111" spans="2:7" ht="16.5" customHeight="1" x14ac:dyDescent="0.2">
      <c r="B111"/>
      <c r="C111"/>
      <c r="D111"/>
      <c r="E111"/>
      <c r="F111"/>
      <c r="G111"/>
    </row>
    <row r="112" spans="2:7" ht="16.5" customHeight="1" x14ac:dyDescent="0.2">
      <c r="B112"/>
      <c r="C112"/>
      <c r="D112"/>
      <c r="E112"/>
      <c r="F112"/>
      <c r="G112"/>
    </row>
    <row r="113" spans="2:7" ht="16.5" customHeight="1" x14ac:dyDescent="0.2">
      <c r="B113"/>
      <c r="C113"/>
      <c r="D113"/>
      <c r="E113"/>
      <c r="F113"/>
      <c r="G113"/>
    </row>
    <row r="114" spans="2:7" ht="16.5" customHeight="1" x14ac:dyDescent="0.2">
      <c r="B114"/>
      <c r="C114"/>
      <c r="D114"/>
      <c r="E114"/>
      <c r="F114"/>
      <c r="G114"/>
    </row>
    <row r="115" spans="2:7" ht="16.5" customHeight="1" x14ac:dyDescent="0.2">
      <c r="B115"/>
      <c r="C115"/>
      <c r="D115"/>
      <c r="E115"/>
      <c r="F115"/>
      <c r="G115"/>
    </row>
    <row r="116" spans="2:7" ht="16.5" customHeight="1" x14ac:dyDescent="0.2">
      <c r="B116"/>
      <c r="C116"/>
      <c r="D116"/>
      <c r="E116"/>
      <c r="F116"/>
      <c r="G116"/>
    </row>
    <row r="117" spans="2:7" ht="16.5" customHeight="1" x14ac:dyDescent="0.2">
      <c r="B117"/>
      <c r="C117"/>
      <c r="D117"/>
      <c r="E117"/>
      <c r="F117"/>
      <c r="G117"/>
    </row>
    <row r="118" spans="2:7" ht="16.5" customHeight="1" x14ac:dyDescent="0.2">
      <c r="B118"/>
      <c r="C118"/>
      <c r="D118"/>
      <c r="E118"/>
      <c r="F118"/>
      <c r="G118"/>
    </row>
    <row r="119" spans="2:7" ht="16.5" customHeight="1" x14ac:dyDescent="0.2">
      <c r="B119"/>
      <c r="C119"/>
      <c r="D119"/>
      <c r="E119"/>
      <c r="F119"/>
      <c r="G119"/>
    </row>
    <row r="120" spans="2:7" ht="16.5" customHeight="1" x14ac:dyDescent="0.2">
      <c r="B120"/>
      <c r="C120"/>
      <c r="D120"/>
      <c r="E120"/>
      <c r="F120"/>
      <c r="G120"/>
    </row>
    <row r="121" spans="2:7" ht="16.5" customHeight="1" x14ac:dyDescent="0.2">
      <c r="B121"/>
      <c r="C121"/>
      <c r="D121"/>
      <c r="E121"/>
      <c r="F121"/>
      <c r="G121"/>
    </row>
    <row r="122" spans="2:7" ht="16.5" customHeight="1" x14ac:dyDescent="0.2">
      <c r="B122"/>
      <c r="C122"/>
      <c r="D122"/>
      <c r="E122"/>
      <c r="F122"/>
      <c r="G122"/>
    </row>
    <row r="123" spans="2:7" ht="16.5" customHeight="1" x14ac:dyDescent="0.2">
      <c r="B123"/>
      <c r="C123"/>
      <c r="D123"/>
      <c r="E123"/>
      <c r="F123"/>
      <c r="G123"/>
    </row>
    <row r="124" spans="2:7" ht="16.5" customHeight="1" x14ac:dyDescent="0.2">
      <c r="B124"/>
      <c r="C124"/>
      <c r="D124"/>
      <c r="E124"/>
      <c r="F124"/>
      <c r="G124"/>
    </row>
    <row r="125" spans="2:7" ht="16.5" customHeight="1" x14ac:dyDescent="0.2">
      <c r="B125"/>
      <c r="C125"/>
      <c r="D125"/>
      <c r="E125"/>
      <c r="F125"/>
      <c r="G125"/>
    </row>
    <row r="126" spans="2:7" ht="16.5" customHeight="1" x14ac:dyDescent="0.2">
      <c r="B126"/>
      <c r="C126"/>
      <c r="D126"/>
      <c r="E126"/>
      <c r="F126"/>
      <c r="G126"/>
    </row>
    <row r="127" spans="2:7" ht="16.5" customHeight="1" x14ac:dyDescent="0.2">
      <c r="B127"/>
      <c r="C127"/>
      <c r="D127"/>
      <c r="E127"/>
      <c r="F127"/>
      <c r="G127"/>
    </row>
    <row r="128" spans="2:7" ht="16.5" customHeight="1" x14ac:dyDescent="0.2">
      <c r="B128"/>
      <c r="C128"/>
      <c r="D128"/>
      <c r="E128"/>
      <c r="F128"/>
      <c r="G128"/>
    </row>
    <row r="129" spans="2:7" ht="16.5" customHeight="1" x14ac:dyDescent="0.2">
      <c r="B129"/>
      <c r="C129"/>
      <c r="D129"/>
      <c r="E129"/>
      <c r="F129"/>
      <c r="G129"/>
    </row>
    <row r="130" spans="2:7" ht="16.5" customHeight="1" x14ac:dyDescent="0.2">
      <c r="B130"/>
      <c r="C130"/>
      <c r="D130"/>
      <c r="E130"/>
      <c r="F130"/>
      <c r="G130"/>
    </row>
    <row r="131" spans="2:7" ht="16.5" customHeight="1" x14ac:dyDescent="0.2">
      <c r="B131"/>
      <c r="C131"/>
      <c r="D131"/>
      <c r="E131"/>
      <c r="F131"/>
      <c r="G131"/>
    </row>
    <row r="132" spans="2:7" ht="16.5" customHeight="1" x14ac:dyDescent="0.2">
      <c r="B132"/>
      <c r="C132"/>
      <c r="D132"/>
      <c r="E132"/>
      <c r="F132"/>
      <c r="G132"/>
    </row>
    <row r="133" spans="2:7" ht="16.5" customHeight="1" x14ac:dyDescent="0.2">
      <c r="B133"/>
      <c r="C133"/>
      <c r="D133"/>
      <c r="E133"/>
      <c r="F133"/>
      <c r="G133"/>
    </row>
    <row r="134" spans="2:7" ht="16.5" customHeight="1" x14ac:dyDescent="0.2">
      <c r="B134"/>
      <c r="C134"/>
      <c r="D134"/>
      <c r="E134"/>
      <c r="F134"/>
      <c r="G134"/>
    </row>
    <row r="135" spans="2:7" ht="16.5" customHeight="1" x14ac:dyDescent="0.2">
      <c r="B135"/>
      <c r="C135"/>
      <c r="D135"/>
      <c r="E135"/>
      <c r="F135"/>
      <c r="G135"/>
    </row>
    <row r="136" spans="2:7" ht="16.5" customHeight="1" x14ac:dyDescent="0.2">
      <c r="B136"/>
      <c r="C136"/>
      <c r="D136"/>
      <c r="E136"/>
      <c r="F136"/>
      <c r="G136"/>
    </row>
    <row r="137" spans="2:7" ht="16.5" customHeight="1" x14ac:dyDescent="0.2">
      <c r="B137"/>
      <c r="C137"/>
      <c r="D137"/>
      <c r="E137"/>
      <c r="F137"/>
      <c r="G137"/>
    </row>
    <row r="138" spans="2:7" ht="16.5" customHeight="1" x14ac:dyDescent="0.2">
      <c r="B138"/>
      <c r="C138"/>
      <c r="D138"/>
      <c r="E138"/>
      <c r="F138"/>
      <c r="G138"/>
    </row>
    <row r="139" spans="2:7" ht="16.5" customHeight="1" x14ac:dyDescent="0.2">
      <c r="B139"/>
      <c r="C139"/>
      <c r="D139"/>
      <c r="E139"/>
      <c r="F139"/>
      <c r="G139"/>
    </row>
    <row r="140" spans="2:7" ht="16.5" customHeight="1" x14ac:dyDescent="0.2">
      <c r="B140"/>
      <c r="C140"/>
      <c r="D140"/>
      <c r="E140"/>
      <c r="F140"/>
      <c r="G140"/>
    </row>
    <row r="141" spans="2:7" ht="16.5" customHeight="1" x14ac:dyDescent="0.2">
      <c r="B141"/>
      <c r="C141"/>
      <c r="D141"/>
      <c r="E141"/>
      <c r="F141"/>
      <c r="G141"/>
    </row>
    <row r="142" spans="2:7" ht="16.5" customHeight="1" x14ac:dyDescent="0.2">
      <c r="B142"/>
      <c r="C142"/>
      <c r="D142"/>
      <c r="E142"/>
      <c r="F142"/>
      <c r="G142"/>
    </row>
    <row r="143" spans="2:7" ht="16.5" customHeight="1" x14ac:dyDescent="0.2">
      <c r="B143"/>
      <c r="C143"/>
      <c r="D143"/>
      <c r="E143"/>
      <c r="F143"/>
      <c r="G143"/>
    </row>
    <row r="144" spans="2:7" ht="16.5" customHeight="1" x14ac:dyDescent="0.2">
      <c r="B144"/>
      <c r="C144"/>
      <c r="D144"/>
      <c r="E144"/>
      <c r="F144"/>
      <c r="G144"/>
    </row>
    <row r="145" spans="2:7" ht="16.5" customHeight="1" x14ac:dyDescent="0.2">
      <c r="B145"/>
      <c r="C145"/>
      <c r="D145"/>
      <c r="E145"/>
      <c r="F145"/>
      <c r="G145"/>
    </row>
    <row r="146" spans="2:7" ht="16.5" customHeight="1" x14ac:dyDescent="0.2">
      <c r="B146"/>
      <c r="C146"/>
      <c r="D146"/>
      <c r="E146"/>
      <c r="F146"/>
      <c r="G146"/>
    </row>
    <row r="147" spans="2:7" ht="16.5" customHeight="1" x14ac:dyDescent="0.2">
      <c r="B147"/>
      <c r="C147"/>
      <c r="D147"/>
      <c r="E147"/>
      <c r="F147"/>
      <c r="G147"/>
    </row>
    <row r="148" spans="2:7" ht="16.5" customHeight="1" x14ac:dyDescent="0.2">
      <c r="B148"/>
      <c r="C148"/>
      <c r="D148"/>
      <c r="E148"/>
      <c r="F148"/>
      <c r="G148"/>
    </row>
    <row r="149" spans="2:7" ht="16.5" customHeight="1" x14ac:dyDescent="0.2">
      <c r="B149"/>
      <c r="C149"/>
      <c r="D149"/>
      <c r="E149"/>
      <c r="F149"/>
      <c r="G149"/>
    </row>
    <row r="150" spans="2:7" ht="16.5" customHeight="1" x14ac:dyDescent="0.2">
      <c r="B150"/>
      <c r="C150"/>
      <c r="D150"/>
      <c r="E150"/>
      <c r="F150"/>
      <c r="G150"/>
    </row>
    <row r="151" spans="2:7" ht="16.5" customHeight="1" x14ac:dyDescent="0.2">
      <c r="B151"/>
      <c r="C151"/>
      <c r="D151"/>
      <c r="E151"/>
      <c r="F151"/>
      <c r="G151"/>
    </row>
    <row r="152" spans="2:7" ht="16.5" customHeight="1" x14ac:dyDescent="0.2">
      <c r="B152"/>
      <c r="C152"/>
      <c r="D152"/>
      <c r="E152"/>
      <c r="F152"/>
      <c r="G152"/>
    </row>
    <row r="153" spans="2:7" ht="16.5" customHeight="1" x14ac:dyDescent="0.2">
      <c r="B153"/>
      <c r="C153"/>
      <c r="D153"/>
      <c r="E153"/>
      <c r="F153"/>
      <c r="G153"/>
    </row>
    <row r="154" spans="2:7" ht="16.5" customHeight="1" x14ac:dyDescent="0.2">
      <c r="B154"/>
      <c r="C154"/>
      <c r="D154"/>
      <c r="E154"/>
      <c r="F154"/>
      <c r="G154"/>
    </row>
    <row r="155" spans="2:7" ht="16.5" customHeight="1" x14ac:dyDescent="0.2">
      <c r="B155"/>
      <c r="C155"/>
      <c r="D155"/>
      <c r="E155"/>
      <c r="F155"/>
      <c r="G155"/>
    </row>
    <row r="156" spans="2:7" ht="16.5" customHeight="1" x14ac:dyDescent="0.2">
      <c r="B156"/>
      <c r="C156"/>
      <c r="D156"/>
      <c r="E156"/>
      <c r="F156"/>
      <c r="G156"/>
    </row>
    <row r="157" spans="2:7" ht="16.5" customHeight="1" x14ac:dyDescent="0.2">
      <c r="B157"/>
      <c r="C157"/>
      <c r="D157"/>
      <c r="E157"/>
      <c r="F157"/>
      <c r="G157"/>
    </row>
    <row r="158" spans="2:7" ht="16.5" customHeight="1" x14ac:dyDescent="0.2">
      <c r="B158"/>
      <c r="C158"/>
      <c r="D158"/>
      <c r="E158"/>
      <c r="F158"/>
      <c r="G158"/>
    </row>
    <row r="159" spans="2:7" ht="16.5" customHeight="1" x14ac:dyDescent="0.2">
      <c r="B159"/>
      <c r="C159"/>
      <c r="D159"/>
      <c r="E159"/>
      <c r="F159"/>
      <c r="G159"/>
    </row>
    <row r="160" spans="2:7" ht="16.5" customHeight="1" x14ac:dyDescent="0.2">
      <c r="B160"/>
      <c r="C160"/>
      <c r="D160"/>
      <c r="E160"/>
      <c r="F160"/>
      <c r="G160"/>
    </row>
    <row r="161" spans="2:7" ht="16.5" customHeight="1" x14ac:dyDescent="0.2">
      <c r="B161"/>
      <c r="C161"/>
      <c r="D161"/>
      <c r="E161"/>
      <c r="F161"/>
      <c r="G161"/>
    </row>
    <row r="162" spans="2:7" ht="16.5" customHeight="1" x14ac:dyDescent="0.2">
      <c r="B162"/>
      <c r="C162"/>
      <c r="D162"/>
      <c r="E162"/>
      <c r="F162"/>
      <c r="G162"/>
    </row>
    <row r="163" spans="2:7" ht="16.5" customHeight="1" x14ac:dyDescent="0.2">
      <c r="B163"/>
      <c r="C163"/>
      <c r="D163"/>
      <c r="E163"/>
      <c r="F163"/>
      <c r="G163"/>
    </row>
    <row r="164" spans="2:7" ht="16.5" customHeight="1" x14ac:dyDescent="0.2">
      <c r="B164"/>
      <c r="C164"/>
      <c r="D164"/>
      <c r="E164"/>
      <c r="F164"/>
      <c r="G164"/>
    </row>
    <row r="165" spans="2:7" ht="16.5" customHeight="1" x14ac:dyDescent="0.2">
      <c r="B165"/>
      <c r="C165"/>
      <c r="D165"/>
      <c r="E165"/>
      <c r="F165"/>
      <c r="G165"/>
    </row>
    <row r="166" spans="2:7" ht="16.5" customHeight="1" x14ac:dyDescent="0.2">
      <c r="B166"/>
      <c r="C166"/>
      <c r="D166"/>
      <c r="E166"/>
      <c r="F166"/>
      <c r="G166"/>
    </row>
    <row r="167" spans="2:7" ht="16.5" customHeight="1" x14ac:dyDescent="0.2">
      <c r="B167"/>
      <c r="C167"/>
      <c r="D167"/>
      <c r="E167"/>
      <c r="F167"/>
      <c r="G167"/>
    </row>
    <row r="168" spans="2:7" ht="16.5" customHeight="1" x14ac:dyDescent="0.2">
      <c r="B168"/>
      <c r="C168"/>
      <c r="D168"/>
      <c r="E168"/>
      <c r="F168"/>
      <c r="G168"/>
    </row>
    <row r="169" spans="2:7" ht="16.5" customHeight="1" x14ac:dyDescent="0.2">
      <c r="B169"/>
      <c r="C169"/>
      <c r="D169"/>
      <c r="E169"/>
      <c r="F169"/>
      <c r="G169"/>
    </row>
    <row r="170" spans="2:7" ht="16.5" customHeight="1" x14ac:dyDescent="0.2">
      <c r="B170"/>
      <c r="C170"/>
      <c r="D170"/>
      <c r="E170"/>
      <c r="F170"/>
      <c r="G170"/>
    </row>
    <row r="171" spans="2:7" ht="16.5" customHeight="1" x14ac:dyDescent="0.2">
      <c r="B171"/>
      <c r="C171"/>
      <c r="D171"/>
      <c r="E171"/>
      <c r="F171"/>
      <c r="G171"/>
    </row>
    <row r="172" spans="2:7" ht="16.5" customHeight="1" x14ac:dyDescent="0.2">
      <c r="B172"/>
      <c r="C172"/>
      <c r="D172"/>
      <c r="E172"/>
      <c r="F172"/>
      <c r="G172"/>
    </row>
    <row r="173" spans="2:7" ht="16.5" customHeight="1" x14ac:dyDescent="0.2">
      <c r="B173"/>
      <c r="C173"/>
      <c r="D173"/>
      <c r="E173"/>
      <c r="F173"/>
      <c r="G173"/>
    </row>
    <row r="174" spans="2:7" ht="16.5" customHeight="1" x14ac:dyDescent="0.2">
      <c r="B174"/>
      <c r="C174"/>
      <c r="D174"/>
      <c r="E174"/>
      <c r="F174"/>
      <c r="G174"/>
    </row>
    <row r="175" spans="2:7" ht="16.5" customHeight="1" x14ac:dyDescent="0.2">
      <c r="B175"/>
      <c r="C175"/>
      <c r="D175"/>
      <c r="E175"/>
      <c r="F175"/>
      <c r="G175"/>
    </row>
    <row r="176" spans="2:7" ht="16.5" customHeight="1" x14ac:dyDescent="0.2">
      <c r="B176"/>
      <c r="C176"/>
      <c r="D176"/>
      <c r="E176"/>
      <c r="F176"/>
      <c r="G176"/>
    </row>
    <row r="177" spans="2:7" ht="16.5" customHeight="1" x14ac:dyDescent="0.2">
      <c r="B177"/>
      <c r="C177"/>
      <c r="D177"/>
      <c r="E177"/>
      <c r="F177"/>
      <c r="G177"/>
    </row>
    <row r="178" spans="2:7" ht="16.5" customHeight="1" x14ac:dyDescent="0.2">
      <c r="B178"/>
      <c r="C178"/>
      <c r="D178"/>
      <c r="E178"/>
      <c r="F178"/>
      <c r="G178"/>
    </row>
    <row r="179" spans="2:7" ht="16.5" customHeight="1" x14ac:dyDescent="0.2">
      <c r="B179"/>
      <c r="C179"/>
      <c r="D179"/>
      <c r="E179"/>
      <c r="F179"/>
      <c r="G179"/>
    </row>
    <row r="180" spans="2:7" x14ac:dyDescent="0.2">
      <c r="B180"/>
      <c r="C180"/>
      <c r="D180"/>
      <c r="E180"/>
      <c r="F180"/>
      <c r="G180"/>
    </row>
    <row r="181" spans="2:7" x14ac:dyDescent="0.2">
      <c r="B181"/>
      <c r="C181"/>
      <c r="D181"/>
      <c r="E181"/>
      <c r="F181"/>
      <c r="G181"/>
    </row>
    <row r="182" spans="2:7" x14ac:dyDescent="0.2">
      <c r="B182"/>
      <c r="C182"/>
      <c r="D182"/>
      <c r="E182"/>
      <c r="F182"/>
      <c r="G182"/>
    </row>
    <row r="183" spans="2:7" x14ac:dyDescent="0.2">
      <c r="B183"/>
      <c r="C183"/>
      <c r="D183"/>
      <c r="E183"/>
      <c r="F183"/>
      <c r="G183"/>
    </row>
    <row r="184" spans="2:7" x14ac:dyDescent="0.2">
      <c r="B184"/>
      <c r="C184"/>
      <c r="D184"/>
      <c r="E184"/>
      <c r="F184"/>
      <c r="G184"/>
    </row>
    <row r="185" spans="2:7" x14ac:dyDescent="0.2">
      <c r="B185"/>
      <c r="C185"/>
      <c r="D185"/>
      <c r="E185"/>
      <c r="F185"/>
      <c r="G185"/>
    </row>
    <row r="186" spans="2:7" x14ac:dyDescent="0.2">
      <c r="B186"/>
      <c r="C186"/>
      <c r="D186"/>
      <c r="E186"/>
      <c r="F186"/>
      <c r="G186"/>
    </row>
    <row r="187" spans="2:7" x14ac:dyDescent="0.2">
      <c r="B187"/>
      <c r="C187"/>
      <c r="D187"/>
      <c r="E187"/>
      <c r="F187"/>
      <c r="G187"/>
    </row>
  </sheetData>
  <mergeCells count="7">
    <mergeCell ref="A1:B1"/>
    <mergeCell ref="C1:G1"/>
    <mergeCell ref="G2:G3"/>
    <mergeCell ref="A2:A3"/>
    <mergeCell ref="B2:B3"/>
    <mergeCell ref="C2:C3"/>
    <mergeCell ref="F2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03"/>
  <sheetViews>
    <sheetView workbookViewId="0">
      <selection sqref="A1:B1"/>
    </sheetView>
  </sheetViews>
  <sheetFormatPr defaultRowHeight="12.75" x14ac:dyDescent="0.2"/>
  <cols>
    <col min="1" max="1" width="32.140625" customWidth="1"/>
    <col min="2" max="3" width="9.28515625" style="22" customWidth="1"/>
    <col min="4" max="4" width="8.5703125" style="22" bestFit="1" customWidth="1"/>
    <col min="5" max="5" width="8.85546875" style="53" customWidth="1"/>
    <col min="6" max="6" width="10.7109375" style="53" customWidth="1"/>
    <col min="7" max="7" width="10.42578125" style="22" customWidth="1"/>
  </cols>
  <sheetData>
    <row r="1" spans="1:8" ht="95.25" customHeight="1" x14ac:dyDescent="0.2">
      <c r="A1" s="178" t="s">
        <v>252</v>
      </c>
      <c r="B1" s="188"/>
      <c r="C1" s="180" t="s">
        <v>198</v>
      </c>
      <c r="D1" s="181"/>
      <c r="E1" s="181"/>
      <c r="F1" s="181"/>
      <c r="G1" s="182"/>
      <c r="H1" s="9"/>
    </row>
    <row r="2" spans="1:8" ht="15" customHeight="1" x14ac:dyDescent="0.2">
      <c r="A2" s="185" t="s">
        <v>85</v>
      </c>
      <c r="B2" s="183" t="s">
        <v>2</v>
      </c>
      <c r="C2" s="183" t="s">
        <v>88</v>
      </c>
      <c r="D2" s="41" t="s">
        <v>16</v>
      </c>
      <c r="E2" s="51"/>
      <c r="F2" s="183" t="s">
        <v>146</v>
      </c>
      <c r="G2" s="183" t="s">
        <v>92</v>
      </c>
    </row>
    <row r="3" spans="1:8" ht="52.5" customHeight="1" x14ac:dyDescent="0.2">
      <c r="A3" s="186"/>
      <c r="B3" s="187"/>
      <c r="C3" s="187"/>
      <c r="D3" s="40" t="s">
        <v>86</v>
      </c>
      <c r="E3" s="52" t="s">
        <v>87</v>
      </c>
      <c r="F3" s="184"/>
      <c r="G3" s="184"/>
    </row>
    <row r="4" spans="1:8" ht="16.5" customHeight="1" x14ac:dyDescent="0.2">
      <c r="A4" s="63" t="s">
        <v>107</v>
      </c>
      <c r="B4" s="12">
        <v>69</v>
      </c>
      <c r="C4" s="12">
        <v>2789</v>
      </c>
      <c r="D4" s="1">
        <v>58</v>
      </c>
      <c r="E4" s="50">
        <v>1.6666666666666667</v>
      </c>
      <c r="F4" s="12" t="s">
        <v>109</v>
      </c>
      <c r="G4" s="62">
        <v>1</v>
      </c>
    </row>
    <row r="5" spans="1:8" ht="16.5" customHeight="1" x14ac:dyDescent="0.2">
      <c r="A5" s="63" t="s">
        <v>296</v>
      </c>
      <c r="B5" s="12">
        <v>89</v>
      </c>
      <c r="C5" s="12">
        <v>2386</v>
      </c>
      <c r="D5" s="1">
        <v>49</v>
      </c>
      <c r="E5" s="50">
        <v>11.333333333333334</v>
      </c>
      <c r="F5" s="12" t="s">
        <v>109</v>
      </c>
      <c r="G5" s="62">
        <v>2</v>
      </c>
    </row>
    <row r="6" spans="1:8" ht="16.5" customHeight="1" x14ac:dyDescent="0.2">
      <c r="A6" s="63" t="s">
        <v>204</v>
      </c>
      <c r="B6" s="12">
        <v>117</v>
      </c>
      <c r="C6" s="12">
        <v>1671</v>
      </c>
      <c r="D6" s="1">
        <v>34</v>
      </c>
      <c r="E6" s="50">
        <v>13</v>
      </c>
      <c r="F6" s="12" t="s">
        <v>109</v>
      </c>
      <c r="G6" s="62">
        <v>3</v>
      </c>
    </row>
    <row r="7" spans="1:8" s="11" customFormat="1" ht="16.5" customHeight="1" x14ac:dyDescent="0.2">
      <c r="A7" s="63" t="s">
        <v>213</v>
      </c>
      <c r="B7" s="12">
        <v>119</v>
      </c>
      <c r="C7" s="12">
        <v>1547</v>
      </c>
      <c r="D7" s="1">
        <v>32</v>
      </c>
      <c r="E7" s="50">
        <v>3.6666666666666665</v>
      </c>
      <c r="F7" s="12" t="s">
        <v>109</v>
      </c>
      <c r="G7" s="62">
        <v>4</v>
      </c>
    </row>
    <row r="8" spans="1:8" ht="16.5" customHeight="1" x14ac:dyDescent="0.2">
      <c r="A8" s="63" t="s">
        <v>293</v>
      </c>
      <c r="B8" s="12">
        <v>62</v>
      </c>
      <c r="C8" s="12">
        <v>1386</v>
      </c>
      <c r="D8" s="1">
        <v>28</v>
      </c>
      <c r="E8" s="50">
        <v>14</v>
      </c>
      <c r="F8" s="12" t="s">
        <v>109</v>
      </c>
      <c r="G8" s="62">
        <v>5</v>
      </c>
    </row>
    <row r="9" spans="1:8" ht="16.5" customHeight="1" x14ac:dyDescent="0.2">
      <c r="A9" s="63" t="s">
        <v>161</v>
      </c>
      <c r="B9" s="12">
        <v>115</v>
      </c>
      <c r="C9" s="12">
        <v>1322</v>
      </c>
      <c r="D9" s="1">
        <v>27</v>
      </c>
      <c r="E9" s="50">
        <v>8.6666666666666661</v>
      </c>
      <c r="F9" s="12" t="s">
        <v>110</v>
      </c>
      <c r="G9" s="62">
        <v>6</v>
      </c>
    </row>
    <row r="10" spans="1:8" ht="16.5" customHeight="1" x14ac:dyDescent="0.2">
      <c r="A10" s="63" t="s">
        <v>97</v>
      </c>
      <c r="B10" s="12">
        <v>94</v>
      </c>
      <c r="C10" s="12">
        <v>1295</v>
      </c>
      <c r="D10" s="1">
        <v>26</v>
      </c>
      <c r="E10" s="50">
        <v>15.666666666666666</v>
      </c>
      <c r="F10" s="12" t="s">
        <v>109</v>
      </c>
      <c r="G10" s="62">
        <v>7</v>
      </c>
    </row>
    <row r="11" spans="1:8" ht="16.5" customHeight="1" x14ac:dyDescent="0.2">
      <c r="A11" s="63" t="s">
        <v>189</v>
      </c>
      <c r="B11" s="12">
        <v>39</v>
      </c>
      <c r="C11" s="12">
        <v>1248</v>
      </c>
      <c r="D11" s="1">
        <v>26</v>
      </c>
      <c r="E11" s="50">
        <v>0</v>
      </c>
      <c r="F11" s="12" t="s">
        <v>109</v>
      </c>
      <c r="G11" s="62">
        <v>8</v>
      </c>
    </row>
    <row r="12" spans="1:8" ht="16.5" customHeight="1" x14ac:dyDescent="0.2">
      <c r="A12" s="63" t="s">
        <v>207</v>
      </c>
      <c r="B12" s="12">
        <v>59</v>
      </c>
      <c r="C12" s="12">
        <v>1224</v>
      </c>
      <c r="D12" s="1">
        <v>25</v>
      </c>
      <c r="E12" s="50">
        <v>8</v>
      </c>
      <c r="F12" s="12" t="s">
        <v>109</v>
      </c>
      <c r="G12" s="62">
        <v>9</v>
      </c>
    </row>
    <row r="13" spans="1:8" s="11" customFormat="1" ht="16.5" customHeight="1" x14ac:dyDescent="0.2">
      <c r="A13" s="63" t="s">
        <v>103</v>
      </c>
      <c r="B13" s="12">
        <v>71</v>
      </c>
      <c r="C13" s="12">
        <v>1208</v>
      </c>
      <c r="D13" s="1">
        <v>25</v>
      </c>
      <c r="E13" s="50">
        <v>2.6666666666666665</v>
      </c>
      <c r="F13" s="12" t="s">
        <v>109</v>
      </c>
      <c r="G13" s="62">
        <v>10</v>
      </c>
    </row>
    <row r="14" spans="1:8" s="11" customFormat="1" ht="16.5" customHeight="1" x14ac:dyDescent="0.2">
      <c r="A14" s="63" t="s">
        <v>304</v>
      </c>
      <c r="B14" s="12">
        <v>118</v>
      </c>
      <c r="C14" s="12">
        <v>1206</v>
      </c>
      <c r="D14" s="1">
        <v>25</v>
      </c>
      <c r="E14" s="50">
        <v>2</v>
      </c>
      <c r="F14" s="12" t="s">
        <v>110</v>
      </c>
      <c r="G14" s="62">
        <v>11</v>
      </c>
    </row>
    <row r="15" spans="1:8" ht="16.5" customHeight="1" x14ac:dyDescent="0.2">
      <c r="A15" s="63" t="s">
        <v>208</v>
      </c>
      <c r="B15" s="12">
        <v>107</v>
      </c>
      <c r="C15" s="12">
        <v>1195</v>
      </c>
      <c r="D15" s="1">
        <v>24</v>
      </c>
      <c r="E15" s="50">
        <v>14.333333333333334</v>
      </c>
      <c r="F15" s="12" t="s">
        <v>109</v>
      </c>
      <c r="G15" s="62">
        <v>12</v>
      </c>
    </row>
    <row r="16" spans="1:8" ht="16.5" customHeight="1" x14ac:dyDescent="0.2">
      <c r="A16" s="63" t="s">
        <v>271</v>
      </c>
      <c r="B16" s="12">
        <v>120</v>
      </c>
      <c r="C16" s="12">
        <v>1107</v>
      </c>
      <c r="D16" s="1">
        <v>23</v>
      </c>
      <c r="E16" s="50">
        <v>1</v>
      </c>
      <c r="F16" s="12" t="s">
        <v>110</v>
      </c>
      <c r="G16" s="62">
        <v>13</v>
      </c>
    </row>
    <row r="17" spans="1:7" ht="16.5" customHeight="1" x14ac:dyDescent="0.2">
      <c r="A17" s="63" t="s">
        <v>201</v>
      </c>
      <c r="B17" s="12">
        <v>75</v>
      </c>
      <c r="C17" s="12">
        <v>1004</v>
      </c>
      <c r="D17" s="1">
        <v>20</v>
      </c>
      <c r="E17" s="50">
        <v>14.666666666666666</v>
      </c>
      <c r="F17" s="12" t="s">
        <v>109</v>
      </c>
      <c r="G17" s="62">
        <v>14</v>
      </c>
    </row>
    <row r="18" spans="1:7" ht="16.5" customHeight="1" x14ac:dyDescent="0.2">
      <c r="A18" s="63" t="s">
        <v>101</v>
      </c>
      <c r="B18" s="12">
        <v>102</v>
      </c>
      <c r="C18" s="12">
        <v>979</v>
      </c>
      <c r="D18" s="1">
        <v>20</v>
      </c>
      <c r="E18" s="50">
        <v>6.333333333333333</v>
      </c>
      <c r="F18" s="12" t="s">
        <v>110</v>
      </c>
      <c r="G18" s="62">
        <v>15</v>
      </c>
    </row>
    <row r="19" spans="1:7" ht="16.5" customHeight="1" x14ac:dyDescent="0.2">
      <c r="A19" s="63" t="s">
        <v>104</v>
      </c>
      <c r="B19" s="12">
        <v>65</v>
      </c>
      <c r="C19" s="12">
        <v>966</v>
      </c>
      <c r="D19" s="1">
        <v>20</v>
      </c>
      <c r="E19" s="50">
        <v>2</v>
      </c>
      <c r="F19" s="12" t="s">
        <v>110</v>
      </c>
      <c r="G19" s="62">
        <v>16</v>
      </c>
    </row>
    <row r="20" spans="1:7" ht="16.5" customHeight="1" x14ac:dyDescent="0.2">
      <c r="A20" s="63" t="s">
        <v>164</v>
      </c>
      <c r="B20" s="12">
        <v>96</v>
      </c>
      <c r="C20" s="12">
        <v>962</v>
      </c>
      <c r="D20" s="1">
        <v>20</v>
      </c>
      <c r="E20" s="50">
        <v>0.66666666666666663</v>
      </c>
      <c r="F20" s="12" t="s">
        <v>109</v>
      </c>
      <c r="G20" s="62">
        <v>17</v>
      </c>
    </row>
    <row r="21" spans="1:7" ht="16.5" customHeight="1" x14ac:dyDescent="0.2">
      <c r="A21" s="63" t="s">
        <v>312</v>
      </c>
      <c r="B21" s="12">
        <v>67</v>
      </c>
      <c r="C21" s="12">
        <v>950</v>
      </c>
      <c r="D21" s="1">
        <v>19</v>
      </c>
      <c r="E21" s="50">
        <v>12.666666666666666</v>
      </c>
      <c r="F21" s="12" t="s">
        <v>109</v>
      </c>
      <c r="G21" s="62">
        <v>18</v>
      </c>
    </row>
    <row r="22" spans="1:7" s="11" customFormat="1" ht="16.5" customHeight="1" x14ac:dyDescent="0.2">
      <c r="A22" s="63" t="s">
        <v>105</v>
      </c>
      <c r="B22" s="12">
        <v>66</v>
      </c>
      <c r="C22" s="12">
        <v>941</v>
      </c>
      <c r="D22" s="1">
        <v>19</v>
      </c>
      <c r="E22" s="50">
        <v>9.6666666666666661</v>
      </c>
      <c r="F22" s="12" t="s">
        <v>110</v>
      </c>
      <c r="G22" s="62">
        <v>19</v>
      </c>
    </row>
    <row r="23" spans="1:7" ht="16.5" customHeight="1" x14ac:dyDescent="0.2">
      <c r="A23" s="63" t="s">
        <v>180</v>
      </c>
      <c r="B23" s="12">
        <v>32</v>
      </c>
      <c r="C23" s="12">
        <v>917</v>
      </c>
      <c r="D23" s="1">
        <v>19</v>
      </c>
      <c r="E23" s="50">
        <v>1.6666666666666667</v>
      </c>
      <c r="F23" s="12" t="s">
        <v>109</v>
      </c>
      <c r="G23" s="62">
        <v>20</v>
      </c>
    </row>
    <row r="24" spans="1:7" ht="16.5" customHeight="1" x14ac:dyDescent="0.2">
      <c r="A24" s="63" t="s">
        <v>215</v>
      </c>
      <c r="B24" s="12">
        <v>99</v>
      </c>
      <c r="C24" s="12">
        <v>909</v>
      </c>
      <c r="D24" s="1">
        <v>18</v>
      </c>
      <c r="E24" s="50">
        <v>15</v>
      </c>
      <c r="F24" s="12" t="s">
        <v>110</v>
      </c>
      <c r="G24" s="62">
        <v>21</v>
      </c>
    </row>
    <row r="25" spans="1:7" ht="16.5" customHeight="1" x14ac:dyDescent="0.2">
      <c r="A25" s="63" t="s">
        <v>283</v>
      </c>
      <c r="B25" s="12">
        <v>72</v>
      </c>
      <c r="C25" s="12">
        <v>879</v>
      </c>
      <c r="D25" s="1">
        <v>18</v>
      </c>
      <c r="E25" s="50">
        <v>5</v>
      </c>
      <c r="F25" s="12" t="s">
        <v>109</v>
      </c>
      <c r="G25" s="62">
        <v>22</v>
      </c>
    </row>
    <row r="26" spans="1:7" ht="16.5" customHeight="1" x14ac:dyDescent="0.2">
      <c r="A26" s="63" t="s">
        <v>205</v>
      </c>
      <c r="B26" s="12">
        <v>19</v>
      </c>
      <c r="C26" s="12">
        <v>873</v>
      </c>
      <c r="D26" s="1">
        <v>18</v>
      </c>
      <c r="E26" s="50">
        <v>3</v>
      </c>
      <c r="F26" s="12" t="s">
        <v>109</v>
      </c>
      <c r="G26" s="62">
        <v>23</v>
      </c>
    </row>
    <row r="27" spans="1:7" s="11" customFormat="1" ht="16.5" customHeight="1" x14ac:dyDescent="0.2">
      <c r="A27" s="63" t="s">
        <v>206</v>
      </c>
      <c r="B27" s="12">
        <v>51</v>
      </c>
      <c r="C27" s="12">
        <v>871</v>
      </c>
      <c r="D27" s="1">
        <v>18</v>
      </c>
      <c r="E27" s="50">
        <v>2.3333333333333335</v>
      </c>
      <c r="F27" s="12" t="s">
        <v>109</v>
      </c>
      <c r="G27" s="62">
        <v>24</v>
      </c>
    </row>
    <row r="28" spans="1:7" s="11" customFormat="1" ht="16.5" customHeight="1" x14ac:dyDescent="0.2">
      <c r="A28" s="63" t="s">
        <v>162</v>
      </c>
      <c r="B28" s="12">
        <v>100</v>
      </c>
      <c r="C28" s="12">
        <v>870</v>
      </c>
      <c r="D28" s="1">
        <v>18</v>
      </c>
      <c r="E28" s="50">
        <v>2</v>
      </c>
      <c r="F28" s="12" t="s">
        <v>109</v>
      </c>
      <c r="G28" s="62">
        <v>25</v>
      </c>
    </row>
    <row r="29" spans="1:7" ht="16.5" customHeight="1" x14ac:dyDescent="0.2">
      <c r="A29" s="63" t="s">
        <v>297</v>
      </c>
      <c r="B29" s="12">
        <v>2</v>
      </c>
      <c r="C29" s="12">
        <v>856</v>
      </c>
      <c r="D29" s="1">
        <v>17</v>
      </c>
      <c r="E29" s="50">
        <v>13.333333333333334</v>
      </c>
      <c r="F29" s="12" t="s">
        <v>109</v>
      </c>
      <c r="G29" s="62">
        <v>26</v>
      </c>
    </row>
    <row r="30" spans="1:7" ht="16.5" customHeight="1" x14ac:dyDescent="0.2">
      <c r="A30" s="63" t="s">
        <v>236</v>
      </c>
      <c r="B30" s="12">
        <v>12</v>
      </c>
      <c r="C30" s="12">
        <v>851</v>
      </c>
      <c r="D30" s="1">
        <v>17</v>
      </c>
      <c r="E30" s="50">
        <v>11.666666666666666</v>
      </c>
      <c r="F30" s="12" t="s">
        <v>109</v>
      </c>
      <c r="G30" s="62">
        <v>27</v>
      </c>
    </row>
    <row r="31" spans="1:7" ht="16.5" customHeight="1" x14ac:dyDescent="0.2">
      <c r="A31" s="63" t="s">
        <v>96</v>
      </c>
      <c r="B31" s="12">
        <v>1</v>
      </c>
      <c r="C31" s="12">
        <v>840</v>
      </c>
      <c r="D31" s="1">
        <v>17</v>
      </c>
      <c r="E31" s="50">
        <v>8</v>
      </c>
      <c r="F31" s="12" t="s">
        <v>109</v>
      </c>
      <c r="G31" s="62">
        <v>28</v>
      </c>
    </row>
    <row r="32" spans="1:7" ht="16.5" customHeight="1" x14ac:dyDescent="0.2">
      <c r="A32" s="63" t="s">
        <v>181</v>
      </c>
      <c r="B32" s="12">
        <v>83</v>
      </c>
      <c r="C32" s="12">
        <v>832</v>
      </c>
      <c r="D32" s="1">
        <v>17</v>
      </c>
      <c r="E32" s="50">
        <v>5.333333333333333</v>
      </c>
      <c r="F32" s="12" t="s">
        <v>109</v>
      </c>
      <c r="G32" s="62">
        <v>29</v>
      </c>
    </row>
    <row r="33" spans="1:7" ht="16.5" customHeight="1" x14ac:dyDescent="0.2">
      <c r="A33" s="63" t="s">
        <v>177</v>
      </c>
      <c r="B33" s="12">
        <v>42</v>
      </c>
      <c r="C33" s="12">
        <v>831</v>
      </c>
      <c r="D33" s="1">
        <v>17</v>
      </c>
      <c r="E33" s="50">
        <v>5</v>
      </c>
      <c r="F33" s="12" t="s">
        <v>109</v>
      </c>
      <c r="G33" s="62">
        <v>30</v>
      </c>
    </row>
    <row r="34" spans="1:7" ht="16.5" customHeight="1" x14ac:dyDescent="0.2">
      <c r="A34" s="63" t="s">
        <v>154</v>
      </c>
      <c r="B34" s="12">
        <v>92</v>
      </c>
      <c r="C34" s="12">
        <v>821</v>
      </c>
      <c r="D34" s="1">
        <v>17</v>
      </c>
      <c r="E34" s="50">
        <v>1.6666666666666667</v>
      </c>
      <c r="F34" s="12" t="s">
        <v>109</v>
      </c>
      <c r="G34" s="62">
        <v>31</v>
      </c>
    </row>
    <row r="35" spans="1:7" ht="16.5" customHeight="1" x14ac:dyDescent="0.2">
      <c r="A35" s="63" t="s">
        <v>280</v>
      </c>
      <c r="B35" s="12">
        <v>77</v>
      </c>
      <c r="C35" s="12">
        <v>806</v>
      </c>
      <c r="D35" s="1">
        <v>16</v>
      </c>
      <c r="E35" s="50">
        <v>12.666666666666666</v>
      </c>
      <c r="F35" s="12" t="s">
        <v>109</v>
      </c>
      <c r="G35" s="62">
        <v>32</v>
      </c>
    </row>
    <row r="36" spans="1:7" ht="16.5" customHeight="1" x14ac:dyDescent="0.2">
      <c r="A36" s="63" t="s">
        <v>219</v>
      </c>
      <c r="B36" s="12">
        <v>54</v>
      </c>
      <c r="C36" s="12">
        <v>803</v>
      </c>
      <c r="D36" s="1">
        <v>16</v>
      </c>
      <c r="E36" s="50">
        <v>11.666666666666666</v>
      </c>
      <c r="F36" s="12" t="s">
        <v>109</v>
      </c>
      <c r="G36" s="62">
        <v>33</v>
      </c>
    </row>
    <row r="37" spans="1:7" ht="16.5" customHeight="1" x14ac:dyDescent="0.2">
      <c r="A37" s="63" t="s">
        <v>183</v>
      </c>
      <c r="B37" s="12">
        <v>27</v>
      </c>
      <c r="C37" s="12">
        <v>802</v>
      </c>
      <c r="D37" s="1">
        <v>16</v>
      </c>
      <c r="E37" s="50">
        <v>11.333333333333334</v>
      </c>
      <c r="F37" s="12" t="s">
        <v>109</v>
      </c>
      <c r="G37" s="62">
        <v>34</v>
      </c>
    </row>
    <row r="38" spans="1:7" ht="16.5" customHeight="1" x14ac:dyDescent="0.2">
      <c r="A38" s="63" t="s">
        <v>98</v>
      </c>
      <c r="B38" s="12">
        <v>43</v>
      </c>
      <c r="C38" s="12">
        <v>798</v>
      </c>
      <c r="D38" s="1">
        <v>16</v>
      </c>
      <c r="E38" s="50">
        <v>10</v>
      </c>
      <c r="F38" s="12" t="s">
        <v>109</v>
      </c>
      <c r="G38" s="62">
        <v>35</v>
      </c>
    </row>
    <row r="39" spans="1:7" ht="16.5" customHeight="1" x14ac:dyDescent="0.2">
      <c r="A39" s="63" t="s">
        <v>270</v>
      </c>
      <c r="B39" s="12">
        <v>53</v>
      </c>
      <c r="C39" s="12">
        <v>796</v>
      </c>
      <c r="D39" s="1">
        <v>16</v>
      </c>
      <c r="E39" s="50">
        <v>9.3333333333333339</v>
      </c>
      <c r="F39" s="12" t="s">
        <v>109</v>
      </c>
      <c r="G39" s="62">
        <v>36</v>
      </c>
    </row>
    <row r="40" spans="1:7" s="37" customFormat="1" ht="16.5" customHeight="1" x14ac:dyDescent="0.2">
      <c r="A40" s="63" t="s">
        <v>167</v>
      </c>
      <c r="B40" s="12">
        <v>114</v>
      </c>
      <c r="C40" s="12">
        <v>794</v>
      </c>
      <c r="D40" s="1">
        <v>16</v>
      </c>
      <c r="E40" s="50">
        <v>8.6666666666666661</v>
      </c>
      <c r="F40" s="12" t="s">
        <v>110</v>
      </c>
      <c r="G40" s="62">
        <v>37</v>
      </c>
    </row>
    <row r="41" spans="1:7" s="11" customFormat="1" ht="16.5" customHeight="1" x14ac:dyDescent="0.2">
      <c r="A41" s="63" t="s">
        <v>205</v>
      </c>
      <c r="B41" s="12">
        <v>116</v>
      </c>
      <c r="C41" s="12">
        <v>786</v>
      </c>
      <c r="D41" s="1">
        <v>16</v>
      </c>
      <c r="E41" s="50">
        <v>6</v>
      </c>
      <c r="F41" s="12" t="s">
        <v>110</v>
      </c>
      <c r="G41" s="62">
        <v>38</v>
      </c>
    </row>
    <row r="42" spans="1:7" s="11" customFormat="1" ht="16.5" customHeight="1" x14ac:dyDescent="0.2">
      <c r="A42" s="63" t="s">
        <v>155</v>
      </c>
      <c r="B42" s="12">
        <v>74</v>
      </c>
      <c r="C42" s="12">
        <v>784</v>
      </c>
      <c r="D42" s="1">
        <v>16</v>
      </c>
      <c r="E42" s="50">
        <v>5.333333333333333</v>
      </c>
      <c r="F42" s="12" t="s">
        <v>109</v>
      </c>
      <c r="G42" s="62">
        <v>39</v>
      </c>
    </row>
    <row r="43" spans="1:7" s="11" customFormat="1" ht="16.5" customHeight="1" x14ac:dyDescent="0.2">
      <c r="A43" s="63" t="s">
        <v>303</v>
      </c>
      <c r="B43" s="12">
        <v>80</v>
      </c>
      <c r="C43" s="12">
        <v>773</v>
      </c>
      <c r="D43" s="1">
        <v>16</v>
      </c>
      <c r="E43" s="50">
        <v>1.6666666666666667</v>
      </c>
      <c r="F43" s="12" t="s">
        <v>109</v>
      </c>
      <c r="G43" s="62">
        <v>40</v>
      </c>
    </row>
    <row r="44" spans="1:7" ht="16.5" customHeight="1" x14ac:dyDescent="0.2">
      <c r="A44" s="63" t="s">
        <v>99</v>
      </c>
      <c r="B44" s="12">
        <v>81</v>
      </c>
      <c r="C44" s="12">
        <v>764</v>
      </c>
      <c r="D44" s="1">
        <v>15</v>
      </c>
      <c r="E44" s="50">
        <v>14.666666666666666</v>
      </c>
      <c r="F44" s="12" t="s">
        <v>109</v>
      </c>
      <c r="G44" s="62">
        <v>41</v>
      </c>
    </row>
    <row r="45" spans="1:7" s="11" customFormat="1" ht="16.5" customHeight="1" x14ac:dyDescent="0.2">
      <c r="A45" s="63" t="s">
        <v>284</v>
      </c>
      <c r="B45" s="12">
        <v>73</v>
      </c>
      <c r="C45" s="12">
        <v>748</v>
      </c>
      <c r="D45" s="1">
        <v>15</v>
      </c>
      <c r="E45" s="50">
        <v>9.3333333333333339</v>
      </c>
      <c r="F45" s="12" t="s">
        <v>110</v>
      </c>
      <c r="G45" s="62">
        <v>42</v>
      </c>
    </row>
    <row r="46" spans="1:7" ht="16.5" customHeight="1" x14ac:dyDescent="0.2">
      <c r="A46" s="63" t="s">
        <v>289</v>
      </c>
      <c r="B46" s="12">
        <v>3</v>
      </c>
      <c r="C46" s="12">
        <v>744</v>
      </c>
      <c r="D46" s="1">
        <v>15</v>
      </c>
      <c r="E46" s="50">
        <v>8</v>
      </c>
      <c r="F46" s="12" t="s">
        <v>109</v>
      </c>
      <c r="G46" s="62">
        <v>43</v>
      </c>
    </row>
    <row r="47" spans="1:7" ht="16.5" customHeight="1" x14ac:dyDescent="0.2">
      <c r="A47" s="63" t="s">
        <v>295</v>
      </c>
      <c r="B47" s="12">
        <v>56</v>
      </c>
      <c r="C47" s="12">
        <v>734</v>
      </c>
      <c r="D47" s="1">
        <v>15</v>
      </c>
      <c r="E47" s="50">
        <v>4.666666666666667</v>
      </c>
      <c r="F47" s="12" t="s">
        <v>109</v>
      </c>
      <c r="G47" s="62">
        <v>44</v>
      </c>
    </row>
    <row r="48" spans="1:7" ht="16.5" customHeight="1" x14ac:dyDescent="0.2">
      <c r="A48" s="63" t="s">
        <v>182</v>
      </c>
      <c r="B48" s="12">
        <v>115</v>
      </c>
      <c r="C48" s="12">
        <v>723</v>
      </c>
      <c r="D48" s="1">
        <v>15</v>
      </c>
      <c r="E48" s="50">
        <v>1</v>
      </c>
      <c r="F48" s="12" t="s">
        <v>109</v>
      </c>
      <c r="G48" s="62">
        <v>45</v>
      </c>
    </row>
    <row r="49" spans="1:7" ht="16.5" customHeight="1" x14ac:dyDescent="0.2">
      <c r="A49" s="63" t="s">
        <v>274</v>
      </c>
      <c r="B49" s="12">
        <v>50</v>
      </c>
      <c r="C49" s="12">
        <v>720</v>
      </c>
      <c r="D49" s="1">
        <v>15</v>
      </c>
      <c r="E49" s="50">
        <v>0</v>
      </c>
      <c r="F49" s="12" t="s">
        <v>109</v>
      </c>
      <c r="G49" s="62">
        <v>46</v>
      </c>
    </row>
    <row r="50" spans="1:7" ht="16.5" customHeight="1" x14ac:dyDescent="0.2">
      <c r="A50" s="63" t="s">
        <v>161</v>
      </c>
      <c r="B50" s="12">
        <v>45</v>
      </c>
      <c r="C50" s="12">
        <v>711</v>
      </c>
      <c r="D50" s="1">
        <v>14</v>
      </c>
      <c r="E50" s="50">
        <v>13</v>
      </c>
      <c r="F50" s="12" t="s">
        <v>109</v>
      </c>
      <c r="G50" s="62">
        <v>47</v>
      </c>
    </row>
    <row r="51" spans="1:7" ht="16.5" customHeight="1" x14ac:dyDescent="0.2">
      <c r="A51" s="63" t="s">
        <v>165</v>
      </c>
      <c r="B51" s="12">
        <v>87</v>
      </c>
      <c r="C51" s="12">
        <v>706</v>
      </c>
      <c r="D51" s="1">
        <v>14</v>
      </c>
      <c r="E51" s="50">
        <v>11.333333333333334</v>
      </c>
      <c r="F51" s="12" t="s">
        <v>109</v>
      </c>
      <c r="G51" s="62">
        <v>48</v>
      </c>
    </row>
    <row r="52" spans="1:7" ht="16.5" customHeight="1" x14ac:dyDescent="0.2">
      <c r="A52" s="63" t="s">
        <v>271</v>
      </c>
      <c r="B52" s="12">
        <v>10</v>
      </c>
      <c r="C52" s="12">
        <v>696</v>
      </c>
      <c r="D52" s="1">
        <v>14</v>
      </c>
      <c r="E52" s="50">
        <v>8</v>
      </c>
      <c r="F52" s="12" t="s">
        <v>109</v>
      </c>
      <c r="G52" s="62">
        <v>49</v>
      </c>
    </row>
    <row r="53" spans="1:7" ht="16.5" customHeight="1" x14ac:dyDescent="0.2">
      <c r="A53" s="63" t="s">
        <v>277</v>
      </c>
      <c r="B53" s="12">
        <v>61</v>
      </c>
      <c r="C53" s="12">
        <v>694</v>
      </c>
      <c r="D53" s="1">
        <v>14</v>
      </c>
      <c r="E53" s="50">
        <v>7.333333333333333</v>
      </c>
      <c r="F53" s="12" t="s">
        <v>110</v>
      </c>
      <c r="G53" s="62">
        <v>50</v>
      </c>
    </row>
    <row r="54" spans="1:7" ht="16.5" customHeight="1" x14ac:dyDescent="0.2">
      <c r="A54" s="63" t="s">
        <v>238</v>
      </c>
      <c r="B54" s="12">
        <v>4</v>
      </c>
      <c r="C54" s="12">
        <v>681</v>
      </c>
      <c r="D54" s="1">
        <v>14</v>
      </c>
      <c r="E54" s="50">
        <v>3</v>
      </c>
      <c r="F54" s="12" t="s">
        <v>109</v>
      </c>
      <c r="G54" s="62">
        <v>51</v>
      </c>
    </row>
    <row r="55" spans="1:7" s="11" customFormat="1" ht="16.5" customHeight="1" x14ac:dyDescent="0.2">
      <c r="A55" s="63" t="s">
        <v>305</v>
      </c>
      <c r="B55" s="12">
        <v>18</v>
      </c>
      <c r="C55" s="12">
        <v>674</v>
      </c>
      <c r="D55" s="1">
        <v>14</v>
      </c>
      <c r="E55" s="50">
        <v>0.66666666666666663</v>
      </c>
      <c r="F55" s="12" t="s">
        <v>109</v>
      </c>
      <c r="G55" s="62">
        <v>52</v>
      </c>
    </row>
    <row r="56" spans="1:7" ht="16.5" customHeight="1" x14ac:dyDescent="0.2">
      <c r="A56" s="63" t="s">
        <v>156</v>
      </c>
      <c r="B56" s="12">
        <v>110</v>
      </c>
      <c r="C56" s="12">
        <v>667</v>
      </c>
      <c r="D56" s="1">
        <v>13</v>
      </c>
      <c r="E56" s="50">
        <v>14.333333333333334</v>
      </c>
      <c r="F56" s="12" t="s">
        <v>110</v>
      </c>
      <c r="G56" s="62">
        <v>53</v>
      </c>
    </row>
    <row r="57" spans="1:7" ht="16.5" customHeight="1" x14ac:dyDescent="0.2">
      <c r="A57" s="63" t="s">
        <v>200</v>
      </c>
      <c r="B57" s="12">
        <v>62</v>
      </c>
      <c r="C57" s="12">
        <v>664</v>
      </c>
      <c r="D57" s="1">
        <v>13</v>
      </c>
      <c r="E57" s="50">
        <v>13.333333333333334</v>
      </c>
      <c r="F57" s="12" t="s">
        <v>110</v>
      </c>
      <c r="G57" s="62">
        <v>54</v>
      </c>
    </row>
    <row r="58" spans="1:7" ht="16.5" customHeight="1" x14ac:dyDescent="0.2">
      <c r="A58" s="63" t="s">
        <v>202</v>
      </c>
      <c r="B58" s="12">
        <v>65</v>
      </c>
      <c r="C58" s="12">
        <v>660</v>
      </c>
      <c r="D58" s="1">
        <v>13</v>
      </c>
      <c r="E58" s="50">
        <v>12</v>
      </c>
      <c r="F58" s="12" t="s">
        <v>109</v>
      </c>
      <c r="G58" s="62">
        <v>55</v>
      </c>
    </row>
    <row r="59" spans="1:7" ht="16.5" customHeight="1" x14ac:dyDescent="0.2">
      <c r="A59" s="63" t="s">
        <v>169</v>
      </c>
      <c r="B59" s="12">
        <v>46</v>
      </c>
      <c r="C59" s="12">
        <v>626</v>
      </c>
      <c r="D59" s="1">
        <v>13</v>
      </c>
      <c r="E59" s="50">
        <v>0.66666666666666663</v>
      </c>
      <c r="F59" s="12" t="s">
        <v>109</v>
      </c>
      <c r="G59" s="62">
        <v>56</v>
      </c>
    </row>
    <row r="60" spans="1:7" ht="16.5" customHeight="1" x14ac:dyDescent="0.2">
      <c r="A60" s="63" t="s">
        <v>302</v>
      </c>
      <c r="B60" s="12">
        <v>52</v>
      </c>
      <c r="C60" s="12">
        <v>625</v>
      </c>
      <c r="D60" s="1">
        <v>13</v>
      </c>
      <c r="E60" s="50">
        <v>0.33333333333333331</v>
      </c>
      <c r="F60" s="12" t="s">
        <v>109</v>
      </c>
      <c r="G60" s="62">
        <v>57</v>
      </c>
    </row>
    <row r="61" spans="1:7" ht="16.5" customHeight="1" x14ac:dyDescent="0.2">
      <c r="A61" s="63" t="s">
        <v>274</v>
      </c>
      <c r="B61" s="12">
        <v>87</v>
      </c>
      <c r="C61" s="12">
        <v>616</v>
      </c>
      <c r="D61" s="1">
        <v>12</v>
      </c>
      <c r="E61" s="50">
        <v>13.333333333333334</v>
      </c>
      <c r="F61" s="12" t="s">
        <v>110</v>
      </c>
      <c r="G61" s="62">
        <v>58</v>
      </c>
    </row>
    <row r="62" spans="1:7" ht="16.5" customHeight="1" x14ac:dyDescent="0.2">
      <c r="A62" s="63" t="s">
        <v>153</v>
      </c>
      <c r="B62" s="12">
        <v>113</v>
      </c>
      <c r="C62" s="12">
        <v>613</v>
      </c>
      <c r="D62" s="1">
        <v>12</v>
      </c>
      <c r="E62" s="50">
        <v>12.333333333333334</v>
      </c>
      <c r="F62" s="12" t="s">
        <v>109</v>
      </c>
      <c r="G62" s="62">
        <v>59</v>
      </c>
    </row>
    <row r="63" spans="1:7" ht="16.5" customHeight="1" x14ac:dyDescent="0.2">
      <c r="A63" s="63" t="s">
        <v>211</v>
      </c>
      <c r="B63" s="12">
        <v>95</v>
      </c>
      <c r="C63" s="12">
        <v>609</v>
      </c>
      <c r="D63" s="1">
        <v>12</v>
      </c>
      <c r="E63" s="50">
        <v>11</v>
      </c>
      <c r="F63" s="12" t="s">
        <v>109</v>
      </c>
      <c r="G63" s="62">
        <v>60</v>
      </c>
    </row>
    <row r="64" spans="1:7" s="11" customFormat="1" ht="16.5" customHeight="1" x14ac:dyDescent="0.2">
      <c r="A64" s="63" t="s">
        <v>275</v>
      </c>
      <c r="B64" s="12">
        <v>116</v>
      </c>
      <c r="C64" s="12">
        <v>596</v>
      </c>
      <c r="D64" s="1">
        <v>12</v>
      </c>
      <c r="E64" s="50">
        <v>6.666666666666667</v>
      </c>
      <c r="F64" s="12" t="s">
        <v>109</v>
      </c>
      <c r="G64" s="62">
        <v>61</v>
      </c>
    </row>
    <row r="65" spans="1:7" ht="16.5" customHeight="1" x14ac:dyDescent="0.2">
      <c r="A65" s="63" t="s">
        <v>152</v>
      </c>
      <c r="B65" s="12">
        <v>90</v>
      </c>
      <c r="C65" s="12">
        <v>592</v>
      </c>
      <c r="D65" s="1">
        <v>12</v>
      </c>
      <c r="E65" s="50">
        <v>5.333333333333333</v>
      </c>
      <c r="F65" s="12" t="s">
        <v>109</v>
      </c>
      <c r="G65" s="62">
        <v>62</v>
      </c>
    </row>
    <row r="66" spans="1:7" ht="16.5" customHeight="1" x14ac:dyDescent="0.2">
      <c r="A66" s="63" t="s">
        <v>210</v>
      </c>
      <c r="B66" s="12">
        <v>92</v>
      </c>
      <c r="C66" s="12">
        <v>584</v>
      </c>
      <c r="D66" s="1">
        <v>12</v>
      </c>
      <c r="E66" s="50">
        <v>2.6666666666666665</v>
      </c>
      <c r="F66" s="12" t="s">
        <v>110</v>
      </c>
      <c r="G66" s="62">
        <v>63</v>
      </c>
    </row>
    <row r="67" spans="1:7" ht="16.5" customHeight="1" x14ac:dyDescent="0.2">
      <c r="A67" s="63" t="s">
        <v>284</v>
      </c>
      <c r="B67" s="12">
        <v>57</v>
      </c>
      <c r="C67" s="12">
        <v>574</v>
      </c>
      <c r="D67" s="1">
        <v>11</v>
      </c>
      <c r="E67" s="50">
        <v>15.333333333333334</v>
      </c>
      <c r="F67" s="12" t="s">
        <v>109</v>
      </c>
      <c r="G67" s="62">
        <v>64</v>
      </c>
    </row>
    <row r="68" spans="1:7" ht="16.5" customHeight="1" x14ac:dyDescent="0.2">
      <c r="A68" s="63" t="s">
        <v>285</v>
      </c>
      <c r="B68" s="12">
        <v>66</v>
      </c>
      <c r="C68" s="12">
        <v>574</v>
      </c>
      <c r="D68" s="1">
        <v>11</v>
      </c>
      <c r="E68" s="50">
        <v>15.333333333333334</v>
      </c>
      <c r="F68" s="12" t="s">
        <v>109</v>
      </c>
      <c r="G68" s="62">
        <v>64</v>
      </c>
    </row>
    <row r="69" spans="1:7" ht="16.5" customHeight="1" x14ac:dyDescent="0.2">
      <c r="A69" s="63" t="s">
        <v>203</v>
      </c>
      <c r="B69" s="12">
        <v>93</v>
      </c>
      <c r="C69" s="12">
        <v>566</v>
      </c>
      <c r="D69" s="1">
        <v>11</v>
      </c>
      <c r="E69" s="50">
        <v>12.666666666666666</v>
      </c>
      <c r="F69" s="12" t="s">
        <v>109</v>
      </c>
      <c r="G69" s="62">
        <v>66</v>
      </c>
    </row>
    <row r="70" spans="1:7" ht="16.5" customHeight="1" x14ac:dyDescent="0.2">
      <c r="A70" s="63" t="s">
        <v>299</v>
      </c>
      <c r="B70" s="12">
        <v>86</v>
      </c>
      <c r="C70" s="12">
        <v>563</v>
      </c>
      <c r="D70" s="1">
        <v>11</v>
      </c>
      <c r="E70" s="50">
        <v>11.666666666666666</v>
      </c>
      <c r="F70" s="12" t="s">
        <v>109</v>
      </c>
      <c r="G70" s="62">
        <v>67</v>
      </c>
    </row>
    <row r="71" spans="1:7" ht="16.5" customHeight="1" x14ac:dyDescent="0.2">
      <c r="A71" s="63" t="s">
        <v>294</v>
      </c>
      <c r="B71" s="12">
        <v>16</v>
      </c>
      <c r="C71" s="12">
        <v>560</v>
      </c>
      <c r="D71" s="1">
        <v>11</v>
      </c>
      <c r="E71" s="50">
        <v>10.666666666666666</v>
      </c>
      <c r="F71" s="12" t="s">
        <v>109</v>
      </c>
      <c r="G71" s="62">
        <v>68</v>
      </c>
    </row>
    <row r="72" spans="1:7" ht="16.5" customHeight="1" x14ac:dyDescent="0.2">
      <c r="A72" s="63" t="s">
        <v>176</v>
      </c>
      <c r="B72" s="12">
        <v>84</v>
      </c>
      <c r="C72" s="12">
        <v>556</v>
      </c>
      <c r="D72" s="1">
        <v>11</v>
      </c>
      <c r="E72" s="50">
        <v>9.3333333333333339</v>
      </c>
      <c r="F72" s="12" t="s">
        <v>109</v>
      </c>
      <c r="G72" s="62">
        <v>69</v>
      </c>
    </row>
    <row r="73" spans="1:7" ht="16.5" customHeight="1" x14ac:dyDescent="0.2">
      <c r="A73" s="63" t="s">
        <v>281</v>
      </c>
      <c r="B73" s="12">
        <v>94</v>
      </c>
      <c r="C73" s="12">
        <v>556</v>
      </c>
      <c r="D73" s="1">
        <v>11</v>
      </c>
      <c r="E73" s="50">
        <v>9.3333333333333339</v>
      </c>
      <c r="F73" s="12" t="s">
        <v>110</v>
      </c>
      <c r="G73" s="62">
        <v>69</v>
      </c>
    </row>
    <row r="74" spans="1:7" ht="16.5" customHeight="1" x14ac:dyDescent="0.2">
      <c r="A74" s="63" t="s">
        <v>217</v>
      </c>
      <c r="B74" s="12">
        <v>9</v>
      </c>
      <c r="C74" s="12">
        <v>546</v>
      </c>
      <c r="D74" s="1">
        <v>11</v>
      </c>
      <c r="E74" s="50">
        <v>6</v>
      </c>
      <c r="F74" s="12" t="s">
        <v>109</v>
      </c>
      <c r="G74" s="62">
        <v>71</v>
      </c>
    </row>
    <row r="75" spans="1:7" ht="16.5" customHeight="1" x14ac:dyDescent="0.2">
      <c r="A75" s="63" t="s">
        <v>133</v>
      </c>
      <c r="B75" s="12">
        <v>38</v>
      </c>
      <c r="C75" s="12">
        <v>535</v>
      </c>
      <c r="D75" s="1">
        <v>11</v>
      </c>
      <c r="E75" s="50">
        <v>2.3333333333333335</v>
      </c>
      <c r="F75" s="12" t="s">
        <v>109</v>
      </c>
      <c r="G75" s="62">
        <v>72</v>
      </c>
    </row>
    <row r="76" spans="1:7" ht="16.5" customHeight="1" x14ac:dyDescent="0.2">
      <c r="A76" s="63" t="s">
        <v>134</v>
      </c>
      <c r="B76" s="12">
        <v>111</v>
      </c>
      <c r="C76" s="12">
        <v>534</v>
      </c>
      <c r="D76" s="1">
        <v>11</v>
      </c>
      <c r="E76" s="50">
        <v>2</v>
      </c>
      <c r="F76" s="12" t="s">
        <v>109</v>
      </c>
      <c r="G76" s="62">
        <v>73</v>
      </c>
    </row>
    <row r="77" spans="1:7" ht="16.5" customHeight="1" x14ac:dyDescent="0.2">
      <c r="A77" s="63" t="s">
        <v>219</v>
      </c>
      <c r="B77" s="12">
        <v>108</v>
      </c>
      <c r="C77" s="12">
        <v>523</v>
      </c>
      <c r="D77" s="1">
        <v>10</v>
      </c>
      <c r="E77" s="50">
        <v>14.333333333333334</v>
      </c>
      <c r="F77" s="12" t="s">
        <v>110</v>
      </c>
      <c r="G77" s="62">
        <v>74</v>
      </c>
    </row>
    <row r="78" spans="1:7" ht="16.5" customHeight="1" x14ac:dyDescent="0.2">
      <c r="A78" s="63" t="s">
        <v>191</v>
      </c>
      <c r="B78" s="12">
        <v>21</v>
      </c>
      <c r="C78" s="12">
        <v>501</v>
      </c>
      <c r="D78" s="1">
        <v>10</v>
      </c>
      <c r="E78" s="50">
        <v>7</v>
      </c>
      <c r="F78" s="12" t="s">
        <v>109</v>
      </c>
      <c r="G78" s="62">
        <v>75</v>
      </c>
    </row>
    <row r="79" spans="1:7" ht="16.5" customHeight="1" x14ac:dyDescent="0.2">
      <c r="A79" s="63" t="s">
        <v>99</v>
      </c>
      <c r="B79" s="12">
        <v>32</v>
      </c>
      <c r="C79" s="12">
        <v>501</v>
      </c>
      <c r="D79" s="1">
        <v>10</v>
      </c>
      <c r="E79" s="50">
        <v>7</v>
      </c>
      <c r="F79" s="12" t="s">
        <v>110</v>
      </c>
      <c r="G79" s="62">
        <v>75</v>
      </c>
    </row>
    <row r="80" spans="1:7" ht="16.5" customHeight="1" x14ac:dyDescent="0.2">
      <c r="A80" s="63" t="s">
        <v>177</v>
      </c>
      <c r="B80" s="12">
        <v>76</v>
      </c>
      <c r="C80" s="12">
        <v>494</v>
      </c>
      <c r="D80" s="1">
        <v>10</v>
      </c>
      <c r="E80" s="50">
        <v>4.666666666666667</v>
      </c>
      <c r="F80" s="12" t="s">
        <v>110</v>
      </c>
      <c r="G80" s="62">
        <v>77</v>
      </c>
    </row>
    <row r="81" spans="1:7" ht="16.5" customHeight="1" x14ac:dyDescent="0.2">
      <c r="A81" s="63" t="s">
        <v>210</v>
      </c>
      <c r="B81" s="12">
        <v>36</v>
      </c>
      <c r="C81" s="12">
        <v>486</v>
      </c>
      <c r="D81" s="1">
        <v>10</v>
      </c>
      <c r="E81" s="50">
        <v>2</v>
      </c>
      <c r="F81" s="12" t="s">
        <v>109</v>
      </c>
      <c r="G81" s="62">
        <v>78</v>
      </c>
    </row>
    <row r="82" spans="1:7" ht="16.5" customHeight="1" x14ac:dyDescent="0.2">
      <c r="A82" s="63" t="s">
        <v>189</v>
      </c>
      <c r="B82" s="12">
        <v>93</v>
      </c>
      <c r="C82" s="12">
        <v>484</v>
      </c>
      <c r="D82" s="1">
        <v>10</v>
      </c>
      <c r="E82" s="50">
        <v>1.3333333333333333</v>
      </c>
      <c r="F82" s="12" t="s">
        <v>110</v>
      </c>
      <c r="G82" s="62">
        <v>79</v>
      </c>
    </row>
    <row r="83" spans="1:7" ht="16.5" customHeight="1" x14ac:dyDescent="0.2">
      <c r="A83" s="63" t="s">
        <v>272</v>
      </c>
      <c r="B83" s="12">
        <v>118</v>
      </c>
      <c r="C83" s="12">
        <v>480</v>
      </c>
      <c r="D83" s="1">
        <v>10</v>
      </c>
      <c r="E83" s="50">
        <v>0</v>
      </c>
      <c r="F83" s="12" t="s">
        <v>109</v>
      </c>
      <c r="G83" s="62">
        <v>80</v>
      </c>
    </row>
    <row r="84" spans="1:7" ht="16.5" customHeight="1" x14ac:dyDescent="0.2">
      <c r="A84" s="63" t="s">
        <v>107</v>
      </c>
      <c r="B84" s="12">
        <v>37</v>
      </c>
      <c r="C84" s="12">
        <v>471</v>
      </c>
      <c r="D84" s="1">
        <v>9</v>
      </c>
      <c r="E84" s="50">
        <v>13</v>
      </c>
      <c r="F84" s="12" t="s">
        <v>110</v>
      </c>
      <c r="G84" s="62">
        <v>81</v>
      </c>
    </row>
    <row r="85" spans="1:7" ht="16.5" customHeight="1" x14ac:dyDescent="0.2">
      <c r="A85" s="63" t="s">
        <v>214</v>
      </c>
      <c r="B85" s="12">
        <v>41</v>
      </c>
      <c r="C85" s="12">
        <v>465</v>
      </c>
      <c r="D85" s="1">
        <v>9</v>
      </c>
      <c r="E85" s="50">
        <v>11</v>
      </c>
      <c r="F85" s="12" t="s">
        <v>109</v>
      </c>
      <c r="G85" s="62">
        <v>82</v>
      </c>
    </row>
    <row r="86" spans="1:7" ht="16.5" customHeight="1" x14ac:dyDescent="0.2">
      <c r="A86" s="63" t="s">
        <v>168</v>
      </c>
      <c r="B86" s="12">
        <v>101</v>
      </c>
      <c r="C86" s="12">
        <v>463</v>
      </c>
      <c r="D86" s="1">
        <v>9</v>
      </c>
      <c r="E86" s="50">
        <v>10.333333333333334</v>
      </c>
      <c r="F86" s="12" t="s">
        <v>109</v>
      </c>
      <c r="G86" s="62">
        <v>83</v>
      </c>
    </row>
    <row r="87" spans="1:7" ht="16.5" customHeight="1" x14ac:dyDescent="0.2">
      <c r="A87" s="63" t="s">
        <v>200</v>
      </c>
      <c r="B87" s="12">
        <v>48</v>
      </c>
      <c r="C87" s="12">
        <v>460</v>
      </c>
      <c r="D87" s="1">
        <v>9</v>
      </c>
      <c r="E87" s="50">
        <v>9.3333333333333339</v>
      </c>
      <c r="F87" s="12" t="s">
        <v>109</v>
      </c>
      <c r="G87" s="62">
        <v>84</v>
      </c>
    </row>
    <row r="88" spans="1:7" ht="16.5" customHeight="1" x14ac:dyDescent="0.2">
      <c r="A88" s="63" t="s">
        <v>287</v>
      </c>
      <c r="B88" s="12">
        <v>64</v>
      </c>
      <c r="C88" s="12">
        <v>458</v>
      </c>
      <c r="D88" s="1">
        <v>9</v>
      </c>
      <c r="E88" s="50">
        <v>8.6666666666666661</v>
      </c>
      <c r="F88" s="12" t="s">
        <v>109</v>
      </c>
      <c r="G88" s="62">
        <v>85</v>
      </c>
    </row>
    <row r="89" spans="1:7" ht="16.5" customHeight="1" x14ac:dyDescent="0.2">
      <c r="A89" s="63" t="s">
        <v>288</v>
      </c>
      <c r="B89" s="12">
        <v>96</v>
      </c>
      <c r="C89" s="12">
        <v>455</v>
      </c>
      <c r="D89" s="1">
        <v>9</v>
      </c>
      <c r="E89" s="50">
        <v>7.666666666666667</v>
      </c>
      <c r="F89" s="12" t="s">
        <v>110</v>
      </c>
      <c r="G89" s="62">
        <v>86</v>
      </c>
    </row>
    <row r="90" spans="1:7" ht="16.5" customHeight="1" x14ac:dyDescent="0.2">
      <c r="A90" s="63" t="s">
        <v>183</v>
      </c>
      <c r="B90" s="12">
        <v>112</v>
      </c>
      <c r="C90" s="12">
        <v>453</v>
      </c>
      <c r="D90" s="1">
        <v>9</v>
      </c>
      <c r="E90" s="50">
        <v>7</v>
      </c>
      <c r="F90" s="12" t="s">
        <v>110</v>
      </c>
      <c r="G90" s="62">
        <v>87</v>
      </c>
    </row>
    <row r="91" spans="1:7" ht="16.5" customHeight="1" x14ac:dyDescent="0.2">
      <c r="A91" s="63" t="s">
        <v>216</v>
      </c>
      <c r="B91" s="12">
        <v>26</v>
      </c>
      <c r="C91" s="12">
        <v>450</v>
      </c>
      <c r="D91" s="1">
        <v>9</v>
      </c>
      <c r="E91" s="50">
        <v>6</v>
      </c>
      <c r="F91" s="12" t="s">
        <v>109</v>
      </c>
      <c r="G91" s="62">
        <v>88</v>
      </c>
    </row>
    <row r="92" spans="1:7" ht="16.5" customHeight="1" x14ac:dyDescent="0.2">
      <c r="A92" s="63" t="s">
        <v>209</v>
      </c>
      <c r="B92" s="12">
        <v>5</v>
      </c>
      <c r="C92" s="12">
        <v>443</v>
      </c>
      <c r="D92" s="1">
        <v>9</v>
      </c>
      <c r="E92" s="50">
        <v>3.6666666666666665</v>
      </c>
      <c r="F92" s="12" t="s">
        <v>109</v>
      </c>
      <c r="G92" s="62">
        <v>89</v>
      </c>
    </row>
    <row r="93" spans="1:7" ht="16.5" customHeight="1" x14ac:dyDescent="0.2">
      <c r="A93" s="63" t="s">
        <v>104</v>
      </c>
      <c r="B93" s="12">
        <v>13</v>
      </c>
      <c r="C93" s="12">
        <v>438</v>
      </c>
      <c r="D93" s="1">
        <v>9</v>
      </c>
      <c r="E93" s="50">
        <v>2</v>
      </c>
      <c r="F93" s="12" t="s">
        <v>109</v>
      </c>
      <c r="G93" s="62">
        <v>90</v>
      </c>
    </row>
    <row r="94" spans="1:7" ht="16.5" customHeight="1" x14ac:dyDescent="0.2">
      <c r="A94" s="63" t="s">
        <v>239</v>
      </c>
      <c r="B94" s="12">
        <v>31</v>
      </c>
      <c r="C94" s="12">
        <v>429</v>
      </c>
      <c r="D94" s="1">
        <v>8</v>
      </c>
      <c r="E94" s="50">
        <v>15</v>
      </c>
      <c r="F94" s="12" t="s">
        <v>109</v>
      </c>
      <c r="G94" s="62">
        <v>91</v>
      </c>
    </row>
    <row r="95" spans="1:7" ht="16.5" customHeight="1" x14ac:dyDescent="0.2">
      <c r="A95" s="63" t="s">
        <v>101</v>
      </c>
      <c r="B95" s="12">
        <v>49</v>
      </c>
      <c r="C95" s="12">
        <v>423</v>
      </c>
      <c r="D95" s="1">
        <v>8</v>
      </c>
      <c r="E95" s="50">
        <v>13</v>
      </c>
      <c r="F95" s="12" t="s">
        <v>109</v>
      </c>
      <c r="G95" s="62">
        <v>92</v>
      </c>
    </row>
    <row r="96" spans="1:7" ht="16.5" customHeight="1" x14ac:dyDescent="0.2">
      <c r="A96" s="63" t="s">
        <v>151</v>
      </c>
      <c r="B96" s="12">
        <v>83</v>
      </c>
      <c r="C96" s="12">
        <v>419</v>
      </c>
      <c r="D96" s="1">
        <v>8</v>
      </c>
      <c r="E96" s="50">
        <v>11.666666666666666</v>
      </c>
      <c r="F96" s="12" t="s">
        <v>110</v>
      </c>
      <c r="G96" s="62">
        <v>93</v>
      </c>
    </row>
    <row r="97" spans="1:7" ht="16.5" customHeight="1" x14ac:dyDescent="0.2">
      <c r="A97" s="63" t="s">
        <v>167</v>
      </c>
      <c r="B97" s="12">
        <v>33</v>
      </c>
      <c r="C97" s="12">
        <v>399</v>
      </c>
      <c r="D97" s="1">
        <v>8</v>
      </c>
      <c r="E97" s="50">
        <v>5</v>
      </c>
      <c r="F97" s="12" t="s">
        <v>109</v>
      </c>
      <c r="G97" s="62">
        <v>94</v>
      </c>
    </row>
    <row r="98" spans="1:7" ht="16.5" customHeight="1" x14ac:dyDescent="0.2">
      <c r="A98" s="63" t="s">
        <v>304</v>
      </c>
      <c r="B98" s="12">
        <v>6</v>
      </c>
      <c r="C98" s="12">
        <v>398</v>
      </c>
      <c r="D98" s="1">
        <v>8</v>
      </c>
      <c r="E98" s="50">
        <v>4.666666666666667</v>
      </c>
      <c r="F98" s="12" t="s">
        <v>109</v>
      </c>
      <c r="G98" s="62">
        <v>95</v>
      </c>
    </row>
    <row r="99" spans="1:7" ht="16.5" customHeight="1" x14ac:dyDescent="0.2">
      <c r="A99" s="63" t="s">
        <v>302</v>
      </c>
      <c r="B99" s="12">
        <v>75</v>
      </c>
      <c r="C99" s="12">
        <v>392</v>
      </c>
      <c r="D99" s="1">
        <v>8</v>
      </c>
      <c r="E99" s="50">
        <v>2.6666666666666665</v>
      </c>
      <c r="F99" s="12" t="s">
        <v>110</v>
      </c>
      <c r="G99" s="62">
        <v>96</v>
      </c>
    </row>
    <row r="100" spans="1:7" ht="16.5" customHeight="1" x14ac:dyDescent="0.2">
      <c r="A100" s="63" t="s">
        <v>277</v>
      </c>
      <c r="B100" s="12">
        <v>34</v>
      </c>
      <c r="C100" s="12">
        <v>383</v>
      </c>
      <c r="D100" s="1">
        <v>7</v>
      </c>
      <c r="E100" s="50">
        <v>15.666666666666666</v>
      </c>
      <c r="F100" s="12" t="s">
        <v>109</v>
      </c>
      <c r="G100" s="62">
        <v>97</v>
      </c>
    </row>
    <row r="101" spans="1:7" ht="16.5" customHeight="1" x14ac:dyDescent="0.2">
      <c r="A101" s="63" t="s">
        <v>178</v>
      </c>
      <c r="B101" s="12">
        <v>89</v>
      </c>
      <c r="C101" s="12">
        <v>382</v>
      </c>
      <c r="D101" s="1">
        <v>7</v>
      </c>
      <c r="E101" s="50">
        <v>15.333333333333334</v>
      </c>
      <c r="F101" s="12" t="s">
        <v>110</v>
      </c>
      <c r="G101" s="62">
        <v>98</v>
      </c>
    </row>
    <row r="102" spans="1:7" ht="16.5" customHeight="1" x14ac:dyDescent="0.2">
      <c r="A102" s="63" t="s">
        <v>150</v>
      </c>
      <c r="B102" s="12">
        <v>76</v>
      </c>
      <c r="C102" s="12">
        <v>378</v>
      </c>
      <c r="D102" s="1">
        <v>7</v>
      </c>
      <c r="E102" s="50">
        <v>14</v>
      </c>
      <c r="F102" s="12" t="s">
        <v>109</v>
      </c>
      <c r="G102" s="62">
        <v>99</v>
      </c>
    </row>
    <row r="103" spans="1:7" ht="16.5" customHeight="1" x14ac:dyDescent="0.2">
      <c r="A103" s="63" t="s">
        <v>278</v>
      </c>
      <c r="B103" s="12">
        <v>114</v>
      </c>
      <c r="C103" s="12">
        <v>378</v>
      </c>
      <c r="D103" s="1">
        <v>7</v>
      </c>
      <c r="E103" s="50">
        <v>14</v>
      </c>
      <c r="F103" s="12" t="s">
        <v>109</v>
      </c>
      <c r="G103" s="62">
        <v>99</v>
      </c>
    </row>
    <row r="104" spans="1:7" ht="16.5" customHeight="1" x14ac:dyDescent="0.2">
      <c r="A104" s="63" t="s">
        <v>151</v>
      </c>
      <c r="B104" s="12">
        <v>20</v>
      </c>
      <c r="C104" s="12">
        <v>377</v>
      </c>
      <c r="D104" s="1">
        <v>7</v>
      </c>
      <c r="E104" s="50">
        <v>13.666666666666666</v>
      </c>
      <c r="F104" s="12" t="s">
        <v>109</v>
      </c>
      <c r="G104" s="62">
        <v>101</v>
      </c>
    </row>
    <row r="105" spans="1:7" ht="16.5" customHeight="1" x14ac:dyDescent="0.2">
      <c r="A105" s="63" t="s">
        <v>303</v>
      </c>
      <c r="B105" s="12">
        <v>5</v>
      </c>
      <c r="C105" s="12">
        <v>373</v>
      </c>
      <c r="D105" s="1">
        <v>7</v>
      </c>
      <c r="E105" s="50">
        <v>12.333333333333334</v>
      </c>
      <c r="F105" s="12" t="s">
        <v>110</v>
      </c>
      <c r="G105" s="62">
        <v>102</v>
      </c>
    </row>
    <row r="106" spans="1:7" ht="16.5" customHeight="1" x14ac:dyDescent="0.2">
      <c r="A106" s="63" t="s">
        <v>178</v>
      </c>
      <c r="B106" s="12">
        <v>29</v>
      </c>
      <c r="C106" s="12">
        <v>372</v>
      </c>
      <c r="D106" s="1">
        <v>7</v>
      </c>
      <c r="E106" s="50">
        <v>12</v>
      </c>
      <c r="F106" s="12" t="s">
        <v>109</v>
      </c>
      <c r="G106" s="62">
        <v>103</v>
      </c>
    </row>
    <row r="107" spans="1:7" ht="16.5" customHeight="1" x14ac:dyDescent="0.2">
      <c r="A107" s="63" t="s">
        <v>288</v>
      </c>
      <c r="B107" s="12">
        <v>44</v>
      </c>
      <c r="C107" s="12">
        <v>359</v>
      </c>
      <c r="D107" s="1">
        <v>7</v>
      </c>
      <c r="E107" s="50">
        <v>7.666666666666667</v>
      </c>
      <c r="F107" s="12" t="s">
        <v>109</v>
      </c>
      <c r="G107" s="62">
        <v>104</v>
      </c>
    </row>
    <row r="108" spans="1:7" ht="16.5" customHeight="1" x14ac:dyDescent="0.2">
      <c r="A108" s="63" t="s">
        <v>207</v>
      </c>
      <c r="B108" s="12">
        <v>109</v>
      </c>
      <c r="C108" s="12">
        <v>358</v>
      </c>
      <c r="D108" s="1">
        <v>7</v>
      </c>
      <c r="E108" s="50">
        <v>7.333333333333333</v>
      </c>
      <c r="F108" s="12" t="s">
        <v>110</v>
      </c>
      <c r="G108" s="62">
        <v>105</v>
      </c>
    </row>
    <row r="109" spans="1:7" ht="16.5" customHeight="1" x14ac:dyDescent="0.2">
      <c r="A109" s="63" t="s">
        <v>296</v>
      </c>
      <c r="B109" s="12">
        <v>26</v>
      </c>
      <c r="C109" s="12">
        <v>346</v>
      </c>
      <c r="D109" s="1">
        <v>7</v>
      </c>
      <c r="E109" s="50">
        <v>3.3333333333333335</v>
      </c>
      <c r="F109" s="12" t="s">
        <v>110</v>
      </c>
      <c r="G109" s="62">
        <v>106</v>
      </c>
    </row>
    <row r="110" spans="1:7" ht="16.5" customHeight="1" x14ac:dyDescent="0.2">
      <c r="A110" s="63" t="s">
        <v>100</v>
      </c>
      <c r="B110" s="12">
        <v>79</v>
      </c>
      <c r="C110" s="12">
        <v>341</v>
      </c>
      <c r="D110" s="1">
        <v>7</v>
      </c>
      <c r="E110" s="50">
        <v>1.6666666666666667</v>
      </c>
      <c r="F110" s="12" t="s">
        <v>109</v>
      </c>
      <c r="G110" s="62">
        <v>107</v>
      </c>
    </row>
    <row r="111" spans="1:7" ht="16.5" customHeight="1" x14ac:dyDescent="0.2">
      <c r="A111" s="63" t="s">
        <v>215</v>
      </c>
      <c r="B111" s="12">
        <v>37</v>
      </c>
      <c r="C111" s="12">
        <v>335</v>
      </c>
      <c r="D111" s="1">
        <v>6</v>
      </c>
      <c r="E111" s="50">
        <v>15.666666666666666</v>
      </c>
      <c r="F111" s="12" t="s">
        <v>109</v>
      </c>
      <c r="G111" s="62">
        <v>108</v>
      </c>
    </row>
    <row r="112" spans="1:7" ht="16.5" customHeight="1" x14ac:dyDescent="0.2">
      <c r="A112" s="63" t="s">
        <v>273</v>
      </c>
      <c r="B112" s="12">
        <v>88</v>
      </c>
      <c r="C112" s="12">
        <v>335</v>
      </c>
      <c r="D112" s="1">
        <v>6</v>
      </c>
      <c r="E112" s="50">
        <v>15.666666666666666</v>
      </c>
      <c r="F112" s="12" t="s">
        <v>109</v>
      </c>
      <c r="G112" s="62">
        <v>108</v>
      </c>
    </row>
    <row r="113" spans="1:7" ht="16.5" customHeight="1" x14ac:dyDescent="0.2">
      <c r="A113" s="63" t="s">
        <v>279</v>
      </c>
      <c r="B113" s="12">
        <v>28</v>
      </c>
      <c r="C113" s="12">
        <v>334</v>
      </c>
      <c r="D113" s="1">
        <v>6</v>
      </c>
      <c r="E113" s="50">
        <v>15.333333333333334</v>
      </c>
      <c r="F113" s="12" t="s">
        <v>109</v>
      </c>
      <c r="G113" s="62">
        <v>110</v>
      </c>
    </row>
    <row r="114" spans="1:7" ht="16.5" customHeight="1" x14ac:dyDescent="0.2">
      <c r="A114" s="63" t="s">
        <v>105</v>
      </c>
      <c r="B114" s="12">
        <v>25</v>
      </c>
      <c r="C114" s="12">
        <v>331</v>
      </c>
      <c r="D114" s="1">
        <v>6</v>
      </c>
      <c r="E114" s="50">
        <v>14.333333333333334</v>
      </c>
      <c r="F114" s="12" t="s">
        <v>109</v>
      </c>
      <c r="G114" s="62">
        <v>111</v>
      </c>
    </row>
    <row r="115" spans="1:7" ht="16.5" customHeight="1" x14ac:dyDescent="0.2">
      <c r="A115" s="63" t="s">
        <v>156</v>
      </c>
      <c r="B115" s="12">
        <v>24</v>
      </c>
      <c r="C115" s="12">
        <v>329</v>
      </c>
      <c r="D115" s="1">
        <v>6</v>
      </c>
      <c r="E115" s="50">
        <v>13.666666666666666</v>
      </c>
      <c r="F115" s="12" t="s">
        <v>109</v>
      </c>
      <c r="G115" s="62">
        <v>112</v>
      </c>
    </row>
    <row r="116" spans="1:7" ht="16.5" customHeight="1" x14ac:dyDescent="0.2">
      <c r="A116" s="63" t="s">
        <v>297</v>
      </c>
      <c r="B116" s="12">
        <v>84</v>
      </c>
      <c r="C116" s="12">
        <v>328</v>
      </c>
      <c r="D116" s="1">
        <v>6</v>
      </c>
      <c r="E116" s="50">
        <v>13.333333333333334</v>
      </c>
      <c r="F116" s="12" t="s">
        <v>110</v>
      </c>
      <c r="G116" s="62">
        <v>113</v>
      </c>
    </row>
    <row r="117" spans="1:7" ht="16.5" customHeight="1" x14ac:dyDescent="0.2">
      <c r="A117" s="63" t="s">
        <v>270</v>
      </c>
      <c r="B117" s="12">
        <v>85</v>
      </c>
      <c r="C117" s="12">
        <v>320</v>
      </c>
      <c r="D117" s="1">
        <v>6</v>
      </c>
      <c r="E117" s="50">
        <v>10.666666666666666</v>
      </c>
      <c r="F117" s="12" t="s">
        <v>110</v>
      </c>
      <c r="G117" s="62">
        <v>114</v>
      </c>
    </row>
    <row r="118" spans="1:7" ht="16.5" customHeight="1" x14ac:dyDescent="0.2">
      <c r="A118" s="63" t="s">
        <v>187</v>
      </c>
      <c r="B118" s="12">
        <v>14</v>
      </c>
      <c r="C118" s="12">
        <v>316</v>
      </c>
      <c r="D118" s="1">
        <v>6</v>
      </c>
      <c r="E118" s="50">
        <v>9.3333333333333339</v>
      </c>
      <c r="F118" s="12" t="s">
        <v>109</v>
      </c>
      <c r="G118" s="62">
        <v>115</v>
      </c>
    </row>
    <row r="119" spans="1:7" ht="16.5" customHeight="1" x14ac:dyDescent="0.2">
      <c r="A119" s="63" t="s">
        <v>237</v>
      </c>
      <c r="B119" s="12">
        <v>108</v>
      </c>
      <c r="C119" s="12">
        <v>314</v>
      </c>
      <c r="D119" s="1">
        <v>6</v>
      </c>
      <c r="E119" s="50">
        <v>8.6666666666666661</v>
      </c>
      <c r="F119" s="12" t="s">
        <v>109</v>
      </c>
      <c r="G119" s="62">
        <v>116</v>
      </c>
    </row>
    <row r="120" spans="1:7" ht="16.5" customHeight="1" x14ac:dyDescent="0.2">
      <c r="A120" s="63" t="s">
        <v>190</v>
      </c>
      <c r="B120" s="12">
        <v>22</v>
      </c>
      <c r="C120" s="12">
        <v>311</v>
      </c>
      <c r="D120" s="1">
        <v>6</v>
      </c>
      <c r="E120" s="50">
        <v>7.666666666666667</v>
      </c>
      <c r="F120" s="12" t="s">
        <v>109</v>
      </c>
      <c r="G120" s="62">
        <v>117</v>
      </c>
    </row>
    <row r="121" spans="1:7" ht="16.5" customHeight="1" x14ac:dyDescent="0.2">
      <c r="A121" s="63" t="s">
        <v>159</v>
      </c>
      <c r="B121" s="12">
        <v>103</v>
      </c>
      <c r="C121" s="12">
        <v>310</v>
      </c>
      <c r="D121" s="1">
        <v>6</v>
      </c>
      <c r="E121" s="50">
        <v>7.333333333333333</v>
      </c>
      <c r="F121" s="12" t="s">
        <v>109</v>
      </c>
      <c r="G121" s="62">
        <v>118</v>
      </c>
    </row>
    <row r="122" spans="1:7" ht="16.5" customHeight="1" x14ac:dyDescent="0.2">
      <c r="A122" s="63" t="s">
        <v>155</v>
      </c>
      <c r="B122" s="12">
        <v>2</v>
      </c>
      <c r="C122" s="12">
        <v>310</v>
      </c>
      <c r="D122" s="1">
        <v>6</v>
      </c>
      <c r="E122" s="50">
        <v>7.333333333333333</v>
      </c>
      <c r="F122" s="12" t="s">
        <v>110</v>
      </c>
      <c r="G122" s="62">
        <v>118</v>
      </c>
    </row>
    <row r="123" spans="1:7" ht="16.5" customHeight="1" x14ac:dyDescent="0.2">
      <c r="A123" s="63" t="s">
        <v>169</v>
      </c>
      <c r="B123" s="12">
        <v>82</v>
      </c>
      <c r="C123" s="12">
        <v>310</v>
      </c>
      <c r="D123" s="1">
        <v>6</v>
      </c>
      <c r="E123" s="50">
        <v>7.333333333333333</v>
      </c>
      <c r="F123" s="12" t="s">
        <v>110</v>
      </c>
      <c r="G123" s="62">
        <v>118</v>
      </c>
    </row>
    <row r="124" spans="1:7" ht="16.5" customHeight="1" x14ac:dyDescent="0.2">
      <c r="A124" s="63" t="s">
        <v>216</v>
      </c>
      <c r="B124" s="12">
        <v>101</v>
      </c>
      <c r="C124" s="12">
        <v>305</v>
      </c>
      <c r="D124" s="1">
        <v>6</v>
      </c>
      <c r="E124" s="50">
        <v>5.666666666666667</v>
      </c>
      <c r="F124" s="12" t="s">
        <v>110</v>
      </c>
      <c r="G124" s="62">
        <v>121</v>
      </c>
    </row>
    <row r="125" spans="1:7" ht="16.5" customHeight="1" x14ac:dyDescent="0.2">
      <c r="A125" s="63" t="s">
        <v>133</v>
      </c>
      <c r="B125" s="12">
        <v>63</v>
      </c>
      <c r="C125" s="12">
        <v>303</v>
      </c>
      <c r="D125" s="1">
        <v>6</v>
      </c>
      <c r="E125" s="50">
        <v>5</v>
      </c>
      <c r="F125" s="12" t="s">
        <v>110</v>
      </c>
      <c r="G125" s="62">
        <v>122</v>
      </c>
    </row>
    <row r="126" spans="1:7" ht="16.5" customHeight="1" x14ac:dyDescent="0.2">
      <c r="A126" s="63" t="s">
        <v>95</v>
      </c>
      <c r="B126" s="12">
        <v>91</v>
      </c>
      <c r="C126" s="12">
        <v>301</v>
      </c>
      <c r="D126" s="1">
        <v>6</v>
      </c>
      <c r="E126" s="50">
        <v>4.333333333333333</v>
      </c>
      <c r="F126" s="12" t="s">
        <v>109</v>
      </c>
      <c r="G126" s="62">
        <v>123</v>
      </c>
    </row>
    <row r="127" spans="1:7" ht="16.5" customHeight="1" x14ac:dyDescent="0.2">
      <c r="A127" s="63" t="s">
        <v>286</v>
      </c>
      <c r="B127" s="12">
        <v>61</v>
      </c>
      <c r="C127" s="12">
        <v>295</v>
      </c>
      <c r="D127" s="1">
        <v>6</v>
      </c>
      <c r="E127" s="50">
        <v>2.3333333333333335</v>
      </c>
      <c r="F127" s="12" t="s">
        <v>109</v>
      </c>
      <c r="G127" s="62">
        <v>124</v>
      </c>
    </row>
    <row r="128" spans="1:7" ht="16.5" customHeight="1" x14ac:dyDescent="0.2">
      <c r="A128" s="63" t="s">
        <v>102</v>
      </c>
      <c r="B128" s="12">
        <v>99</v>
      </c>
      <c r="C128" s="12">
        <v>287</v>
      </c>
      <c r="D128" s="1">
        <v>5</v>
      </c>
      <c r="E128" s="50">
        <v>15.666666666666666</v>
      </c>
      <c r="F128" s="12" t="s">
        <v>109</v>
      </c>
      <c r="G128" s="62">
        <v>125</v>
      </c>
    </row>
    <row r="129" spans="1:7" ht="16.5" customHeight="1" x14ac:dyDescent="0.2">
      <c r="A129" s="63" t="s">
        <v>305</v>
      </c>
      <c r="B129" s="12">
        <v>81</v>
      </c>
      <c r="C129" s="12">
        <v>287</v>
      </c>
      <c r="D129" s="1">
        <v>5</v>
      </c>
      <c r="E129" s="50">
        <v>15.666666666666666</v>
      </c>
      <c r="F129" s="12" t="s">
        <v>110</v>
      </c>
      <c r="G129" s="62">
        <v>125</v>
      </c>
    </row>
    <row r="130" spans="1:7" ht="16.5" customHeight="1" x14ac:dyDescent="0.2">
      <c r="A130" s="63" t="s">
        <v>300</v>
      </c>
      <c r="B130" s="12">
        <v>107</v>
      </c>
      <c r="C130" s="12">
        <v>286</v>
      </c>
      <c r="D130" s="1">
        <v>5</v>
      </c>
      <c r="E130" s="50">
        <v>15.333333333333334</v>
      </c>
      <c r="F130" s="12" t="s">
        <v>110</v>
      </c>
      <c r="G130" s="62">
        <v>127</v>
      </c>
    </row>
    <row r="131" spans="1:7" ht="16.5" customHeight="1" x14ac:dyDescent="0.2">
      <c r="A131" s="63" t="s">
        <v>106</v>
      </c>
      <c r="B131" s="12">
        <v>34</v>
      </c>
      <c r="C131" s="12">
        <v>283</v>
      </c>
      <c r="D131" s="1">
        <v>5</v>
      </c>
      <c r="E131" s="50">
        <v>14.333333333333334</v>
      </c>
      <c r="F131" s="12" t="s">
        <v>110</v>
      </c>
      <c r="G131" s="62">
        <v>128</v>
      </c>
    </row>
    <row r="132" spans="1:7" ht="16.5" customHeight="1" x14ac:dyDescent="0.2">
      <c r="A132" s="63" t="s">
        <v>236</v>
      </c>
      <c r="B132" s="12">
        <v>71</v>
      </c>
      <c r="C132" s="12">
        <v>275</v>
      </c>
      <c r="D132" s="1">
        <v>5</v>
      </c>
      <c r="E132" s="50">
        <v>11.666666666666666</v>
      </c>
      <c r="F132" s="12" t="s">
        <v>110</v>
      </c>
      <c r="G132" s="62">
        <v>129</v>
      </c>
    </row>
    <row r="133" spans="1:7" ht="16.5" customHeight="1" x14ac:dyDescent="0.2">
      <c r="A133" s="63" t="s">
        <v>106</v>
      </c>
      <c r="B133" s="12">
        <v>82</v>
      </c>
      <c r="C133" s="12">
        <v>273</v>
      </c>
      <c r="D133" s="1">
        <v>5</v>
      </c>
      <c r="E133" s="50">
        <v>11</v>
      </c>
      <c r="F133" s="12" t="s">
        <v>109</v>
      </c>
      <c r="G133" s="62">
        <v>130</v>
      </c>
    </row>
    <row r="134" spans="1:7" ht="16.5" customHeight="1" x14ac:dyDescent="0.2">
      <c r="A134" s="63" t="s">
        <v>286</v>
      </c>
      <c r="B134" s="12">
        <v>35</v>
      </c>
      <c r="C134" s="12">
        <v>271</v>
      </c>
      <c r="D134" s="1">
        <v>5</v>
      </c>
      <c r="E134" s="50">
        <v>10.333333333333334</v>
      </c>
      <c r="F134" s="12" t="s">
        <v>110</v>
      </c>
      <c r="G134" s="62">
        <v>131</v>
      </c>
    </row>
    <row r="135" spans="1:7" ht="16.5" customHeight="1" x14ac:dyDescent="0.2">
      <c r="A135" s="63" t="s">
        <v>294</v>
      </c>
      <c r="B135" s="12">
        <v>117</v>
      </c>
      <c r="C135" s="12">
        <v>266</v>
      </c>
      <c r="D135" s="1">
        <v>5</v>
      </c>
      <c r="E135" s="50">
        <v>8.6666666666666661</v>
      </c>
      <c r="F135" s="12" t="s">
        <v>110</v>
      </c>
      <c r="G135" s="62">
        <v>132</v>
      </c>
    </row>
    <row r="136" spans="1:7" ht="16.5" customHeight="1" x14ac:dyDescent="0.2">
      <c r="A136" s="63" t="s">
        <v>281</v>
      </c>
      <c r="B136" s="12">
        <v>40</v>
      </c>
      <c r="C136" s="12">
        <v>262</v>
      </c>
      <c r="D136" s="1">
        <v>5</v>
      </c>
      <c r="E136" s="50">
        <v>7.333333333333333</v>
      </c>
      <c r="F136" s="12" t="s">
        <v>109</v>
      </c>
      <c r="G136" s="62">
        <v>133</v>
      </c>
    </row>
    <row r="137" spans="1:7" ht="16.5" customHeight="1" x14ac:dyDescent="0.2">
      <c r="A137" s="63" t="s">
        <v>184</v>
      </c>
      <c r="B137" s="12">
        <v>7</v>
      </c>
      <c r="C137" s="12">
        <v>260</v>
      </c>
      <c r="D137" s="1">
        <v>5</v>
      </c>
      <c r="E137" s="50">
        <v>6.666666666666667</v>
      </c>
      <c r="F137" s="12" t="s">
        <v>109</v>
      </c>
      <c r="G137" s="62">
        <v>134</v>
      </c>
    </row>
    <row r="138" spans="1:7" ht="16.5" customHeight="1" x14ac:dyDescent="0.2">
      <c r="A138" s="63" t="s">
        <v>279</v>
      </c>
      <c r="B138" s="12">
        <v>111</v>
      </c>
      <c r="C138" s="12">
        <v>257</v>
      </c>
      <c r="D138" s="1">
        <v>5</v>
      </c>
      <c r="E138" s="50">
        <v>5.666666666666667</v>
      </c>
      <c r="F138" s="12" t="s">
        <v>110</v>
      </c>
      <c r="G138" s="62">
        <v>135</v>
      </c>
    </row>
    <row r="139" spans="1:7" ht="16.5" customHeight="1" x14ac:dyDescent="0.2">
      <c r="A139" s="63" t="s">
        <v>282</v>
      </c>
      <c r="B139" s="12">
        <v>68</v>
      </c>
      <c r="C139" s="12">
        <v>255</v>
      </c>
      <c r="D139" s="1">
        <v>5</v>
      </c>
      <c r="E139" s="50">
        <v>5</v>
      </c>
      <c r="F139" s="12" t="s">
        <v>109</v>
      </c>
      <c r="G139" s="62">
        <v>136</v>
      </c>
    </row>
    <row r="140" spans="1:7" ht="16.5" customHeight="1" x14ac:dyDescent="0.2">
      <c r="A140" s="63" t="s">
        <v>239</v>
      </c>
      <c r="B140" s="12">
        <v>72</v>
      </c>
      <c r="C140" s="12">
        <v>255</v>
      </c>
      <c r="D140" s="1">
        <v>5</v>
      </c>
      <c r="E140" s="50">
        <v>5</v>
      </c>
      <c r="F140" s="12" t="s">
        <v>110</v>
      </c>
      <c r="G140" s="62">
        <v>136</v>
      </c>
    </row>
    <row r="141" spans="1:7" ht="16.5" customHeight="1" x14ac:dyDescent="0.2">
      <c r="A141" s="63" t="s">
        <v>179</v>
      </c>
      <c r="B141" s="12">
        <v>30</v>
      </c>
      <c r="C141" s="12">
        <v>254</v>
      </c>
      <c r="D141" s="1">
        <v>5</v>
      </c>
      <c r="E141" s="50">
        <v>4.666666666666667</v>
      </c>
      <c r="F141" s="12" t="s">
        <v>109</v>
      </c>
      <c r="G141" s="62">
        <v>138</v>
      </c>
    </row>
    <row r="142" spans="1:7" ht="16.5" customHeight="1" x14ac:dyDescent="0.2">
      <c r="A142" s="63" t="s">
        <v>212</v>
      </c>
      <c r="B142" s="12">
        <v>98</v>
      </c>
      <c r="C142" s="12">
        <v>250</v>
      </c>
      <c r="D142" s="1">
        <v>5</v>
      </c>
      <c r="E142" s="50">
        <v>3.3333333333333335</v>
      </c>
      <c r="F142" s="12" t="s">
        <v>109</v>
      </c>
      <c r="G142" s="62">
        <v>139</v>
      </c>
    </row>
    <row r="143" spans="1:7" ht="16.5" customHeight="1" x14ac:dyDescent="0.2">
      <c r="A143" s="63" t="s">
        <v>149</v>
      </c>
      <c r="B143" s="12">
        <v>120</v>
      </c>
      <c r="C143" s="12">
        <v>248</v>
      </c>
      <c r="D143" s="1">
        <v>5</v>
      </c>
      <c r="E143" s="50">
        <v>2.6666666666666665</v>
      </c>
      <c r="F143" s="12" t="s">
        <v>109</v>
      </c>
      <c r="G143" s="62">
        <v>140</v>
      </c>
    </row>
    <row r="144" spans="1:7" ht="16.5" customHeight="1" x14ac:dyDescent="0.2">
      <c r="A144" s="63" t="s">
        <v>217</v>
      </c>
      <c r="B144" s="12">
        <v>105</v>
      </c>
      <c r="C144" s="12">
        <v>245</v>
      </c>
      <c r="D144" s="1">
        <v>5</v>
      </c>
      <c r="E144" s="50">
        <v>1.6666666666666667</v>
      </c>
      <c r="F144" s="12" t="s">
        <v>110</v>
      </c>
      <c r="G144" s="62">
        <v>141</v>
      </c>
    </row>
    <row r="145" spans="1:7" ht="16.5" customHeight="1" x14ac:dyDescent="0.2">
      <c r="A145" s="63" t="s">
        <v>289</v>
      </c>
      <c r="B145" s="12">
        <v>67</v>
      </c>
      <c r="C145" s="12">
        <v>243</v>
      </c>
      <c r="D145" s="1">
        <v>5</v>
      </c>
      <c r="E145" s="50">
        <v>1</v>
      </c>
      <c r="F145" s="12" t="s">
        <v>110</v>
      </c>
      <c r="G145" s="62">
        <v>142</v>
      </c>
    </row>
    <row r="146" spans="1:7" ht="16.5" customHeight="1" x14ac:dyDescent="0.2">
      <c r="A146" s="63" t="s">
        <v>166</v>
      </c>
      <c r="B146" s="12">
        <v>69</v>
      </c>
      <c r="C146" s="12">
        <v>238</v>
      </c>
      <c r="D146" s="1">
        <v>4</v>
      </c>
      <c r="E146" s="50">
        <v>15.333333333333334</v>
      </c>
      <c r="F146" s="12" t="s">
        <v>110</v>
      </c>
      <c r="G146" s="62">
        <v>143</v>
      </c>
    </row>
    <row r="147" spans="1:7" ht="16.5" customHeight="1" x14ac:dyDescent="0.2">
      <c r="A147" s="63" t="s">
        <v>291</v>
      </c>
      <c r="B147" s="12">
        <v>47</v>
      </c>
      <c r="C147" s="12">
        <v>235</v>
      </c>
      <c r="D147" s="1">
        <v>4</v>
      </c>
      <c r="E147" s="50">
        <v>14.333333333333334</v>
      </c>
      <c r="F147" s="12" t="s">
        <v>109</v>
      </c>
      <c r="G147" s="62">
        <v>144</v>
      </c>
    </row>
    <row r="148" spans="1:7" ht="16.5" customHeight="1" x14ac:dyDescent="0.2">
      <c r="A148" s="63" t="s">
        <v>166</v>
      </c>
      <c r="B148" s="12">
        <v>55</v>
      </c>
      <c r="C148" s="12">
        <v>233</v>
      </c>
      <c r="D148" s="1">
        <v>4</v>
      </c>
      <c r="E148" s="50">
        <v>13.666666666666666</v>
      </c>
      <c r="F148" s="12" t="s">
        <v>109</v>
      </c>
      <c r="G148" s="62">
        <v>145</v>
      </c>
    </row>
    <row r="149" spans="1:7" ht="16.5" customHeight="1" x14ac:dyDescent="0.2">
      <c r="A149" s="63" t="s">
        <v>162</v>
      </c>
      <c r="B149" s="12">
        <v>38</v>
      </c>
      <c r="C149" s="12">
        <v>233</v>
      </c>
      <c r="D149" s="1">
        <v>4</v>
      </c>
      <c r="E149" s="50">
        <v>13.666666666666666</v>
      </c>
      <c r="F149" s="12" t="s">
        <v>110</v>
      </c>
      <c r="G149" s="62">
        <v>145</v>
      </c>
    </row>
    <row r="150" spans="1:7" ht="16.5" customHeight="1" x14ac:dyDescent="0.2">
      <c r="A150" s="63" t="s">
        <v>152</v>
      </c>
      <c r="B150" s="12">
        <v>56</v>
      </c>
      <c r="C150" s="12">
        <v>232</v>
      </c>
      <c r="D150" s="1">
        <v>4</v>
      </c>
      <c r="E150" s="50">
        <v>13.333333333333334</v>
      </c>
      <c r="F150" s="12" t="s">
        <v>110</v>
      </c>
      <c r="G150" s="62">
        <v>147</v>
      </c>
    </row>
    <row r="151" spans="1:7" ht="16.5" customHeight="1" x14ac:dyDescent="0.2">
      <c r="A151" s="63" t="s">
        <v>184</v>
      </c>
      <c r="B151" s="12">
        <v>77</v>
      </c>
      <c r="C151" s="12">
        <v>231</v>
      </c>
      <c r="D151" s="1">
        <v>4</v>
      </c>
      <c r="E151" s="50">
        <v>13</v>
      </c>
      <c r="F151" s="12" t="s">
        <v>110</v>
      </c>
      <c r="G151" s="62">
        <v>148</v>
      </c>
    </row>
    <row r="152" spans="1:7" ht="16.5" customHeight="1" x14ac:dyDescent="0.2">
      <c r="A152" s="63" t="s">
        <v>214</v>
      </c>
      <c r="B152" s="12">
        <v>68</v>
      </c>
      <c r="C152" s="12">
        <v>222</v>
      </c>
      <c r="D152" s="1">
        <v>4</v>
      </c>
      <c r="E152" s="50">
        <v>10</v>
      </c>
      <c r="F152" s="12" t="s">
        <v>110</v>
      </c>
      <c r="G152" s="62">
        <v>149</v>
      </c>
    </row>
    <row r="153" spans="1:7" ht="16.5" customHeight="1" x14ac:dyDescent="0.2">
      <c r="A153" s="63" t="s">
        <v>148</v>
      </c>
      <c r="B153" s="12">
        <v>110</v>
      </c>
      <c r="C153" s="12">
        <v>217</v>
      </c>
      <c r="D153" s="1">
        <v>4</v>
      </c>
      <c r="E153" s="50">
        <v>8.3333333333333339</v>
      </c>
      <c r="F153" s="12" t="s">
        <v>109</v>
      </c>
      <c r="G153" s="62">
        <v>150</v>
      </c>
    </row>
    <row r="154" spans="1:7" ht="16.5" customHeight="1" x14ac:dyDescent="0.2">
      <c r="A154" s="63" t="s">
        <v>287</v>
      </c>
      <c r="B154" s="12">
        <v>28</v>
      </c>
      <c r="C154" s="12">
        <v>215</v>
      </c>
      <c r="D154" s="1">
        <v>4</v>
      </c>
      <c r="E154" s="50">
        <v>7.666666666666667</v>
      </c>
      <c r="F154" s="12" t="s">
        <v>110</v>
      </c>
      <c r="G154" s="62">
        <v>151</v>
      </c>
    </row>
    <row r="155" spans="1:7" ht="16.5" customHeight="1" x14ac:dyDescent="0.2">
      <c r="A155" s="63" t="s">
        <v>179</v>
      </c>
      <c r="B155" s="12">
        <v>90</v>
      </c>
      <c r="C155" s="12">
        <v>214</v>
      </c>
      <c r="D155" s="1">
        <v>4</v>
      </c>
      <c r="E155" s="50">
        <v>7.333333333333333</v>
      </c>
      <c r="F155" s="12" t="s">
        <v>110</v>
      </c>
      <c r="G155" s="62">
        <v>152</v>
      </c>
    </row>
    <row r="156" spans="1:7" ht="16.5" customHeight="1" x14ac:dyDescent="0.2">
      <c r="A156" s="63" t="s">
        <v>300</v>
      </c>
      <c r="B156" s="12">
        <v>23</v>
      </c>
      <c r="C156" s="12">
        <v>213</v>
      </c>
      <c r="D156" s="1">
        <v>4</v>
      </c>
      <c r="E156" s="50">
        <v>7</v>
      </c>
      <c r="F156" s="12" t="s">
        <v>109</v>
      </c>
      <c r="G156" s="62">
        <v>153</v>
      </c>
    </row>
    <row r="157" spans="1:7" ht="16.5" customHeight="1" x14ac:dyDescent="0.2">
      <c r="A157" s="63" t="s">
        <v>153</v>
      </c>
      <c r="B157" s="12">
        <v>19</v>
      </c>
      <c r="C157" s="12">
        <v>213</v>
      </c>
      <c r="D157" s="1">
        <v>4</v>
      </c>
      <c r="E157" s="50">
        <v>7</v>
      </c>
      <c r="F157" s="12" t="s">
        <v>110</v>
      </c>
      <c r="G157" s="62">
        <v>153</v>
      </c>
    </row>
    <row r="158" spans="1:7" ht="16.5" customHeight="1" x14ac:dyDescent="0.2">
      <c r="A158" s="63" t="s">
        <v>134</v>
      </c>
      <c r="B158" s="12">
        <v>51</v>
      </c>
      <c r="C158" s="12">
        <v>211</v>
      </c>
      <c r="D158" s="1">
        <v>4</v>
      </c>
      <c r="E158" s="50">
        <v>6.333333333333333</v>
      </c>
      <c r="F158" s="12" t="s">
        <v>110</v>
      </c>
      <c r="G158" s="62">
        <v>155</v>
      </c>
    </row>
    <row r="159" spans="1:7" ht="16.5" customHeight="1" x14ac:dyDescent="0.2">
      <c r="A159" s="63" t="s">
        <v>103</v>
      </c>
      <c r="B159" s="12">
        <v>8</v>
      </c>
      <c r="C159" s="12">
        <v>201</v>
      </c>
      <c r="D159" s="1">
        <v>4</v>
      </c>
      <c r="E159" s="50">
        <v>3</v>
      </c>
      <c r="F159" s="12" t="s">
        <v>110</v>
      </c>
      <c r="G159" s="62">
        <v>156</v>
      </c>
    </row>
    <row r="160" spans="1:7" ht="16.5" customHeight="1" x14ac:dyDescent="0.2">
      <c r="A160" s="63" t="s">
        <v>312</v>
      </c>
      <c r="B160" s="12">
        <v>14</v>
      </c>
      <c r="C160" s="12">
        <v>197</v>
      </c>
      <c r="D160" s="1">
        <v>4</v>
      </c>
      <c r="E160" s="50">
        <v>1.6666666666666667</v>
      </c>
      <c r="F160" s="12" t="s">
        <v>110</v>
      </c>
      <c r="G160" s="62">
        <v>157</v>
      </c>
    </row>
    <row r="161" spans="1:7" ht="16.5" customHeight="1" x14ac:dyDescent="0.2">
      <c r="A161" s="63" t="s">
        <v>275</v>
      </c>
      <c r="B161" s="12">
        <v>36</v>
      </c>
      <c r="C161" s="12">
        <v>191</v>
      </c>
      <c r="D161" s="1">
        <v>3</v>
      </c>
      <c r="E161" s="50">
        <v>15.666666666666666</v>
      </c>
      <c r="F161" s="12" t="s">
        <v>110</v>
      </c>
      <c r="G161" s="62">
        <v>158</v>
      </c>
    </row>
    <row r="162" spans="1:7" ht="16.5" customHeight="1" x14ac:dyDescent="0.2">
      <c r="A162" s="63" t="s">
        <v>276</v>
      </c>
      <c r="B162" s="12">
        <v>25</v>
      </c>
      <c r="C162" s="12">
        <v>184</v>
      </c>
      <c r="D162" s="1">
        <v>3</v>
      </c>
      <c r="E162" s="50">
        <v>13.333333333333334</v>
      </c>
      <c r="F162" s="12" t="s">
        <v>110</v>
      </c>
      <c r="G162" s="62">
        <v>159</v>
      </c>
    </row>
    <row r="163" spans="1:7" ht="16.5" customHeight="1" x14ac:dyDescent="0.2">
      <c r="A163" s="63" t="s">
        <v>190</v>
      </c>
      <c r="B163" s="12">
        <v>113</v>
      </c>
      <c r="C163" s="12">
        <v>182</v>
      </c>
      <c r="D163" s="1">
        <v>3</v>
      </c>
      <c r="E163" s="50">
        <v>12.666666666666666</v>
      </c>
      <c r="F163" s="12" t="s">
        <v>110</v>
      </c>
      <c r="G163" s="62">
        <v>160</v>
      </c>
    </row>
    <row r="164" spans="1:7" ht="16.5" customHeight="1" x14ac:dyDescent="0.2">
      <c r="A164" s="63" t="s">
        <v>276</v>
      </c>
      <c r="B164" s="12">
        <v>97</v>
      </c>
      <c r="C164" s="12">
        <v>177</v>
      </c>
      <c r="D164" s="1">
        <v>3</v>
      </c>
      <c r="E164" s="50">
        <v>11</v>
      </c>
      <c r="F164" s="12" t="s">
        <v>109</v>
      </c>
      <c r="G164" s="62">
        <v>161</v>
      </c>
    </row>
    <row r="165" spans="1:7" ht="16.5" customHeight="1" x14ac:dyDescent="0.2">
      <c r="A165" s="63" t="s">
        <v>293</v>
      </c>
      <c r="B165" s="12">
        <v>49</v>
      </c>
      <c r="C165" s="12">
        <v>176</v>
      </c>
      <c r="D165" s="1">
        <v>3</v>
      </c>
      <c r="E165" s="50">
        <v>10.666666666666666</v>
      </c>
      <c r="F165" s="12" t="s">
        <v>110</v>
      </c>
      <c r="G165" s="62">
        <v>162</v>
      </c>
    </row>
    <row r="166" spans="1:7" ht="16.5" customHeight="1" x14ac:dyDescent="0.2">
      <c r="A166" s="63" t="s">
        <v>292</v>
      </c>
      <c r="B166" s="12">
        <v>78</v>
      </c>
      <c r="C166" s="12">
        <v>175</v>
      </c>
      <c r="D166" s="1">
        <v>3</v>
      </c>
      <c r="E166" s="50">
        <v>10.333333333333334</v>
      </c>
      <c r="F166" s="12" t="s">
        <v>109</v>
      </c>
      <c r="G166" s="62">
        <v>163</v>
      </c>
    </row>
    <row r="167" spans="1:7" ht="16.5" customHeight="1" x14ac:dyDescent="0.2">
      <c r="A167" s="63" t="s">
        <v>186</v>
      </c>
      <c r="B167" s="12">
        <v>119</v>
      </c>
      <c r="C167" s="12">
        <v>175</v>
      </c>
      <c r="D167" s="1">
        <v>3</v>
      </c>
      <c r="E167" s="50">
        <v>10.333333333333334</v>
      </c>
      <c r="F167" s="12" t="s">
        <v>110</v>
      </c>
      <c r="G167" s="62">
        <v>163</v>
      </c>
    </row>
    <row r="168" spans="1:7" ht="16.5" customHeight="1" x14ac:dyDescent="0.2">
      <c r="A168" s="63" t="s">
        <v>208</v>
      </c>
      <c r="B168" s="12">
        <v>16</v>
      </c>
      <c r="C168" s="12">
        <v>174</v>
      </c>
      <c r="D168" s="1">
        <v>3</v>
      </c>
      <c r="E168" s="50">
        <v>10</v>
      </c>
      <c r="F168" s="12" t="s">
        <v>110</v>
      </c>
      <c r="G168" s="62">
        <v>165</v>
      </c>
    </row>
    <row r="169" spans="1:7" ht="16.5" customHeight="1" x14ac:dyDescent="0.2">
      <c r="A169" s="63" t="s">
        <v>176</v>
      </c>
      <c r="B169" s="12">
        <v>3</v>
      </c>
      <c r="C169" s="12">
        <v>172</v>
      </c>
      <c r="D169" s="1">
        <v>3</v>
      </c>
      <c r="E169" s="50">
        <v>9.3333333333333339</v>
      </c>
      <c r="F169" s="12" t="s">
        <v>110</v>
      </c>
      <c r="G169" s="62">
        <v>166</v>
      </c>
    </row>
    <row r="170" spans="1:7" ht="16.5" customHeight="1" x14ac:dyDescent="0.2">
      <c r="A170" s="63" t="s">
        <v>187</v>
      </c>
      <c r="B170" s="12">
        <v>103</v>
      </c>
      <c r="C170" s="12">
        <v>172</v>
      </c>
      <c r="D170" s="1">
        <v>3</v>
      </c>
      <c r="E170" s="50">
        <v>9.3333333333333339</v>
      </c>
      <c r="F170" s="12" t="s">
        <v>110</v>
      </c>
      <c r="G170" s="62">
        <v>166</v>
      </c>
    </row>
    <row r="171" spans="1:7" ht="16.5" customHeight="1" x14ac:dyDescent="0.2">
      <c r="A171" s="63" t="s">
        <v>182</v>
      </c>
      <c r="B171" s="12">
        <v>59</v>
      </c>
      <c r="C171" s="12">
        <v>169</v>
      </c>
      <c r="D171" s="1">
        <v>3</v>
      </c>
      <c r="E171" s="50">
        <v>8.3333333333333339</v>
      </c>
      <c r="F171" s="12" t="s">
        <v>110</v>
      </c>
      <c r="G171" s="62">
        <v>168</v>
      </c>
    </row>
    <row r="172" spans="1:7" ht="16.5" customHeight="1" x14ac:dyDescent="0.2">
      <c r="A172" s="63" t="s">
        <v>283</v>
      </c>
      <c r="B172" s="12">
        <v>6</v>
      </c>
      <c r="C172" s="12">
        <v>157</v>
      </c>
      <c r="D172" s="1">
        <v>3</v>
      </c>
      <c r="E172" s="50">
        <v>4.333333333333333</v>
      </c>
      <c r="F172" s="12" t="s">
        <v>110</v>
      </c>
      <c r="G172" s="62">
        <v>169</v>
      </c>
    </row>
    <row r="173" spans="1:7" ht="16.5" customHeight="1" x14ac:dyDescent="0.2">
      <c r="A173" s="63" t="s">
        <v>206</v>
      </c>
      <c r="B173" s="12">
        <v>79</v>
      </c>
      <c r="C173" s="12">
        <v>157</v>
      </c>
      <c r="D173" s="1">
        <v>3</v>
      </c>
      <c r="E173" s="50">
        <v>4.333333333333333</v>
      </c>
      <c r="F173" s="12" t="s">
        <v>110</v>
      </c>
      <c r="G173" s="62">
        <v>169</v>
      </c>
    </row>
    <row r="174" spans="1:7" ht="16.5" customHeight="1" x14ac:dyDescent="0.2">
      <c r="A174" s="63" t="s">
        <v>306</v>
      </c>
      <c r="B174" s="12">
        <v>80</v>
      </c>
      <c r="C174" s="12">
        <v>152</v>
      </c>
      <c r="D174" s="1">
        <v>3</v>
      </c>
      <c r="E174" s="50">
        <v>2.6666666666666665</v>
      </c>
      <c r="F174" s="12" t="s">
        <v>110</v>
      </c>
      <c r="G174" s="62">
        <v>171</v>
      </c>
    </row>
    <row r="175" spans="1:7" ht="16.5" customHeight="1" x14ac:dyDescent="0.2">
      <c r="A175" s="63" t="s">
        <v>218</v>
      </c>
      <c r="B175" s="12">
        <v>8</v>
      </c>
      <c r="C175" s="12">
        <v>151</v>
      </c>
      <c r="D175" s="1">
        <v>3</v>
      </c>
      <c r="E175" s="50">
        <v>2.3333333333333335</v>
      </c>
      <c r="F175" s="12" t="s">
        <v>109</v>
      </c>
      <c r="G175" s="62">
        <v>172</v>
      </c>
    </row>
    <row r="176" spans="1:7" ht="16.5" customHeight="1" x14ac:dyDescent="0.2">
      <c r="A176" s="63" t="s">
        <v>201</v>
      </c>
      <c r="B176" s="12">
        <v>41</v>
      </c>
      <c r="C176" s="12">
        <v>148</v>
      </c>
      <c r="D176" s="1">
        <v>3</v>
      </c>
      <c r="E176" s="50">
        <v>1.3333333333333333</v>
      </c>
      <c r="F176" s="12" t="s">
        <v>110</v>
      </c>
      <c r="G176" s="62">
        <v>173</v>
      </c>
    </row>
    <row r="177" spans="1:7" ht="16.5" customHeight="1" x14ac:dyDescent="0.2">
      <c r="A177" s="63" t="s">
        <v>181</v>
      </c>
      <c r="B177" s="12">
        <v>1</v>
      </c>
      <c r="C177" s="12">
        <v>139</v>
      </c>
      <c r="D177" s="1">
        <v>2</v>
      </c>
      <c r="E177" s="50">
        <v>14.333333333333334</v>
      </c>
      <c r="F177" s="12" t="s">
        <v>110</v>
      </c>
      <c r="G177" s="62">
        <v>174</v>
      </c>
    </row>
    <row r="178" spans="1:7" ht="16.5" customHeight="1" x14ac:dyDescent="0.2">
      <c r="A178" s="63" t="s">
        <v>213</v>
      </c>
      <c r="B178" s="12">
        <v>40</v>
      </c>
      <c r="C178" s="12">
        <v>139</v>
      </c>
      <c r="D178" s="1">
        <v>2</v>
      </c>
      <c r="E178" s="50">
        <v>14.333333333333334</v>
      </c>
      <c r="F178" s="12" t="s">
        <v>110</v>
      </c>
      <c r="G178" s="62">
        <v>174</v>
      </c>
    </row>
    <row r="179" spans="1:7" ht="16.5" customHeight="1" x14ac:dyDescent="0.2">
      <c r="A179" s="63" t="s">
        <v>191</v>
      </c>
      <c r="B179" s="12">
        <v>95</v>
      </c>
      <c r="C179" s="12">
        <v>138</v>
      </c>
      <c r="D179" s="1">
        <v>2</v>
      </c>
      <c r="E179" s="50">
        <v>14</v>
      </c>
      <c r="F179" s="12" t="s">
        <v>110</v>
      </c>
      <c r="G179" s="62">
        <v>176</v>
      </c>
    </row>
    <row r="180" spans="1:7" ht="16.5" customHeight="1" x14ac:dyDescent="0.2">
      <c r="A180" s="63" t="s">
        <v>102</v>
      </c>
      <c r="B180" s="12">
        <v>20</v>
      </c>
      <c r="C180" s="12">
        <v>137</v>
      </c>
      <c r="D180" s="1">
        <v>2</v>
      </c>
      <c r="E180" s="50">
        <v>13.666666666666666</v>
      </c>
      <c r="F180" s="12" t="s">
        <v>110</v>
      </c>
      <c r="G180" s="62">
        <v>177</v>
      </c>
    </row>
    <row r="181" spans="1:7" ht="16.5" customHeight="1" x14ac:dyDescent="0.2">
      <c r="A181" s="63" t="s">
        <v>159</v>
      </c>
      <c r="B181" s="12">
        <v>22</v>
      </c>
      <c r="C181" s="12">
        <v>136</v>
      </c>
      <c r="D181" s="1">
        <v>2</v>
      </c>
      <c r="E181" s="50">
        <v>13.333333333333334</v>
      </c>
      <c r="F181" s="12" t="s">
        <v>110</v>
      </c>
      <c r="G181" s="62">
        <v>178</v>
      </c>
    </row>
    <row r="182" spans="1:7" ht="16.5" customHeight="1" x14ac:dyDescent="0.2">
      <c r="A182" s="63" t="s">
        <v>96</v>
      </c>
      <c r="B182" s="12">
        <v>88</v>
      </c>
      <c r="C182" s="12">
        <v>134</v>
      </c>
      <c r="D182" s="1">
        <v>2</v>
      </c>
      <c r="E182" s="50">
        <v>12.666666666666666</v>
      </c>
      <c r="F182" s="12" t="s">
        <v>110</v>
      </c>
      <c r="G182" s="62">
        <v>179</v>
      </c>
    </row>
    <row r="183" spans="1:7" ht="16.5" customHeight="1" x14ac:dyDescent="0.2">
      <c r="A183" s="63" t="s">
        <v>98</v>
      </c>
      <c r="B183" s="12">
        <v>78</v>
      </c>
      <c r="C183" s="12">
        <v>132</v>
      </c>
      <c r="D183" s="1">
        <v>2</v>
      </c>
      <c r="E183" s="50">
        <v>12</v>
      </c>
      <c r="F183" s="12" t="s">
        <v>110</v>
      </c>
      <c r="G183" s="62">
        <v>180</v>
      </c>
    </row>
    <row r="184" spans="1:7" ht="16.5" customHeight="1" x14ac:dyDescent="0.2">
      <c r="A184" s="63" t="s">
        <v>285</v>
      </c>
      <c r="B184" s="12">
        <v>9</v>
      </c>
      <c r="C184" s="12">
        <v>129</v>
      </c>
      <c r="D184" s="1">
        <v>2</v>
      </c>
      <c r="E184" s="50">
        <v>11</v>
      </c>
      <c r="F184" s="12" t="s">
        <v>110</v>
      </c>
      <c r="G184" s="62">
        <v>181</v>
      </c>
    </row>
    <row r="185" spans="1:7" ht="16.5" customHeight="1" x14ac:dyDescent="0.2">
      <c r="A185" s="63" t="s">
        <v>238</v>
      </c>
      <c r="B185" s="12">
        <v>97</v>
      </c>
      <c r="C185" s="12">
        <v>129</v>
      </c>
      <c r="D185" s="1">
        <v>2</v>
      </c>
      <c r="E185" s="50">
        <v>11</v>
      </c>
      <c r="F185" s="12" t="s">
        <v>110</v>
      </c>
      <c r="G185" s="62">
        <v>181</v>
      </c>
    </row>
    <row r="186" spans="1:7" ht="16.5" customHeight="1" x14ac:dyDescent="0.2">
      <c r="A186" s="63" t="s">
        <v>100</v>
      </c>
      <c r="B186" s="12">
        <v>13</v>
      </c>
      <c r="C186" s="12">
        <v>125</v>
      </c>
      <c r="D186" s="1">
        <v>2</v>
      </c>
      <c r="E186" s="50">
        <v>9.6666666666666661</v>
      </c>
      <c r="F186" s="12" t="s">
        <v>110</v>
      </c>
      <c r="G186" s="62">
        <v>183</v>
      </c>
    </row>
    <row r="187" spans="1:7" ht="16.5" customHeight="1" x14ac:dyDescent="0.2">
      <c r="A187" s="63" t="s">
        <v>202</v>
      </c>
      <c r="B187" s="12">
        <v>29</v>
      </c>
      <c r="C187" s="12">
        <v>124</v>
      </c>
      <c r="D187" s="1">
        <v>2</v>
      </c>
      <c r="E187" s="50">
        <v>9.3333333333333339</v>
      </c>
      <c r="F187" s="12" t="s">
        <v>110</v>
      </c>
      <c r="G187" s="62">
        <v>184</v>
      </c>
    </row>
    <row r="188" spans="1:7" ht="16.5" customHeight="1" x14ac:dyDescent="0.2">
      <c r="A188" s="63" t="s">
        <v>280</v>
      </c>
      <c r="B188" s="12">
        <v>43</v>
      </c>
      <c r="C188" s="12">
        <v>120</v>
      </c>
      <c r="D188" s="1">
        <v>2</v>
      </c>
      <c r="E188" s="50">
        <v>8</v>
      </c>
      <c r="F188" s="12" t="s">
        <v>110</v>
      </c>
      <c r="G188" s="62">
        <v>185</v>
      </c>
    </row>
    <row r="189" spans="1:7" ht="16.5" customHeight="1" x14ac:dyDescent="0.2">
      <c r="A189" s="63" t="s">
        <v>272</v>
      </c>
      <c r="B189" s="12">
        <v>58</v>
      </c>
      <c r="C189" s="12">
        <v>120</v>
      </c>
      <c r="D189" s="1">
        <v>2</v>
      </c>
      <c r="E189" s="50">
        <v>8</v>
      </c>
      <c r="F189" s="12" t="s">
        <v>110</v>
      </c>
      <c r="G189" s="62">
        <v>185</v>
      </c>
    </row>
    <row r="190" spans="1:7" ht="16.5" customHeight="1" x14ac:dyDescent="0.2">
      <c r="A190" s="63" t="s">
        <v>298</v>
      </c>
      <c r="B190" s="12">
        <v>11</v>
      </c>
      <c r="C190" s="12">
        <v>118</v>
      </c>
      <c r="D190" s="1">
        <v>2</v>
      </c>
      <c r="E190" s="50">
        <v>7.333333333333333</v>
      </c>
      <c r="F190" s="12" t="s">
        <v>109</v>
      </c>
      <c r="G190" s="62">
        <v>187</v>
      </c>
    </row>
    <row r="191" spans="1:7" ht="16.5" customHeight="1" x14ac:dyDescent="0.2">
      <c r="A191" s="63" t="s">
        <v>203</v>
      </c>
      <c r="B191" s="12">
        <v>42</v>
      </c>
      <c r="C191" s="12">
        <v>118</v>
      </c>
      <c r="D191" s="1">
        <v>2</v>
      </c>
      <c r="E191" s="50">
        <v>7.333333333333333</v>
      </c>
      <c r="F191" s="12" t="s">
        <v>110</v>
      </c>
      <c r="G191" s="62">
        <v>187</v>
      </c>
    </row>
    <row r="192" spans="1:7" ht="16.5" customHeight="1" x14ac:dyDescent="0.2">
      <c r="A192" s="63" t="s">
        <v>298</v>
      </c>
      <c r="B192" s="12">
        <v>70</v>
      </c>
      <c r="C192" s="12">
        <v>112</v>
      </c>
      <c r="D192" s="1">
        <v>2</v>
      </c>
      <c r="E192" s="50">
        <v>5.333333333333333</v>
      </c>
      <c r="F192" s="12" t="s">
        <v>110</v>
      </c>
      <c r="G192" s="62">
        <v>189</v>
      </c>
    </row>
    <row r="193" spans="1:7" ht="16.5" customHeight="1" x14ac:dyDescent="0.2">
      <c r="A193" s="63" t="s">
        <v>212</v>
      </c>
      <c r="B193" s="12">
        <v>7</v>
      </c>
      <c r="C193" s="12">
        <v>109</v>
      </c>
      <c r="D193" s="1">
        <v>2</v>
      </c>
      <c r="E193" s="50">
        <v>4.333333333333333</v>
      </c>
      <c r="F193" s="12" t="s">
        <v>110</v>
      </c>
      <c r="G193" s="62">
        <v>190</v>
      </c>
    </row>
    <row r="194" spans="1:7" ht="16.5" customHeight="1" x14ac:dyDescent="0.2">
      <c r="A194" s="63" t="s">
        <v>291</v>
      </c>
      <c r="B194" s="12">
        <v>100</v>
      </c>
      <c r="C194" s="12">
        <v>107</v>
      </c>
      <c r="D194" s="1">
        <v>2</v>
      </c>
      <c r="E194" s="50">
        <v>3.6666666666666665</v>
      </c>
      <c r="F194" s="12" t="s">
        <v>110</v>
      </c>
      <c r="G194" s="62">
        <v>191</v>
      </c>
    </row>
    <row r="195" spans="1:7" ht="16.5" customHeight="1" x14ac:dyDescent="0.2">
      <c r="A195" s="63" t="s">
        <v>164</v>
      </c>
      <c r="B195" s="12">
        <v>11</v>
      </c>
      <c r="C195" s="12">
        <v>102</v>
      </c>
      <c r="D195" s="1">
        <v>2</v>
      </c>
      <c r="E195" s="50">
        <v>2</v>
      </c>
      <c r="F195" s="12" t="s">
        <v>110</v>
      </c>
      <c r="G195" s="62">
        <v>192</v>
      </c>
    </row>
    <row r="196" spans="1:7" ht="16.5" customHeight="1" x14ac:dyDescent="0.2">
      <c r="A196" s="63" t="s">
        <v>295</v>
      </c>
      <c r="B196" s="12">
        <v>64</v>
      </c>
      <c r="C196" s="12">
        <v>100</v>
      </c>
      <c r="D196" s="1">
        <v>2</v>
      </c>
      <c r="E196" s="50">
        <v>1.3333333333333333</v>
      </c>
      <c r="F196" s="12" t="s">
        <v>110</v>
      </c>
      <c r="G196" s="62">
        <v>193</v>
      </c>
    </row>
    <row r="197" spans="1:7" ht="16.5" customHeight="1" x14ac:dyDescent="0.2">
      <c r="A197" s="63" t="s">
        <v>180</v>
      </c>
      <c r="B197" s="12">
        <v>91</v>
      </c>
      <c r="C197" s="12">
        <v>100</v>
      </c>
      <c r="D197" s="1">
        <v>2</v>
      </c>
      <c r="E197" s="50">
        <v>1.3333333333333333</v>
      </c>
      <c r="F197" s="12" t="s">
        <v>110</v>
      </c>
      <c r="G197" s="62">
        <v>193</v>
      </c>
    </row>
    <row r="198" spans="1:7" ht="16.5" customHeight="1" x14ac:dyDescent="0.2">
      <c r="A198" s="63" t="s">
        <v>269</v>
      </c>
      <c r="B198" s="12">
        <v>73</v>
      </c>
      <c r="C198" s="12">
        <v>97</v>
      </c>
      <c r="D198" s="1">
        <v>2</v>
      </c>
      <c r="E198" s="50">
        <v>0.33333333333333331</v>
      </c>
      <c r="F198" s="12" t="s">
        <v>109</v>
      </c>
      <c r="G198" s="62">
        <v>195</v>
      </c>
    </row>
    <row r="199" spans="1:7" ht="16.5" customHeight="1" x14ac:dyDescent="0.2">
      <c r="A199" s="63" t="s">
        <v>163</v>
      </c>
      <c r="B199" s="12">
        <v>109</v>
      </c>
      <c r="C199" s="12">
        <v>97</v>
      </c>
      <c r="D199" s="1">
        <v>2</v>
      </c>
      <c r="E199" s="50">
        <v>0.33333333333333331</v>
      </c>
      <c r="F199" s="12" t="s">
        <v>109</v>
      </c>
      <c r="G199" s="62">
        <v>195</v>
      </c>
    </row>
    <row r="200" spans="1:7" ht="16.5" customHeight="1" x14ac:dyDescent="0.2">
      <c r="A200" s="63" t="s">
        <v>282</v>
      </c>
      <c r="B200" s="12">
        <v>50</v>
      </c>
      <c r="C200" s="12">
        <v>96</v>
      </c>
      <c r="D200" s="1">
        <v>2</v>
      </c>
      <c r="E200" s="50">
        <v>0</v>
      </c>
      <c r="F200" s="12" t="s">
        <v>110</v>
      </c>
      <c r="G200" s="62">
        <v>197</v>
      </c>
    </row>
    <row r="201" spans="1:7" ht="16.5" customHeight="1" x14ac:dyDescent="0.2">
      <c r="A201" s="63" t="s">
        <v>148</v>
      </c>
      <c r="B201" s="12">
        <v>23</v>
      </c>
      <c r="C201" s="12">
        <v>94</v>
      </c>
      <c r="D201" s="1">
        <v>1</v>
      </c>
      <c r="E201" s="50">
        <v>15.333333333333334</v>
      </c>
      <c r="F201" s="12" t="s">
        <v>110</v>
      </c>
      <c r="G201" s="62">
        <v>198</v>
      </c>
    </row>
    <row r="202" spans="1:7" ht="16.5" customHeight="1" x14ac:dyDescent="0.2">
      <c r="A202" s="63" t="s">
        <v>299</v>
      </c>
      <c r="B202" s="12">
        <v>4</v>
      </c>
      <c r="C202" s="12">
        <v>93</v>
      </c>
      <c r="D202" s="1">
        <v>1</v>
      </c>
      <c r="E202" s="50">
        <v>15</v>
      </c>
      <c r="F202" s="12" t="s">
        <v>110</v>
      </c>
      <c r="G202" s="62">
        <v>199</v>
      </c>
    </row>
    <row r="203" spans="1:7" ht="16.5" customHeight="1" x14ac:dyDescent="0.2">
      <c r="A203" s="63" t="s">
        <v>97</v>
      </c>
      <c r="B203" s="12">
        <v>15</v>
      </c>
      <c r="C203" s="12">
        <v>88</v>
      </c>
      <c r="D203" s="1">
        <v>1</v>
      </c>
      <c r="E203" s="50">
        <v>13.333333333333334</v>
      </c>
      <c r="F203" s="12" t="s">
        <v>110</v>
      </c>
      <c r="G203" s="62">
        <v>200</v>
      </c>
    </row>
    <row r="204" spans="1:7" ht="16.5" customHeight="1" x14ac:dyDescent="0.2">
      <c r="A204" s="63" t="s">
        <v>95</v>
      </c>
      <c r="B204" s="12">
        <v>39</v>
      </c>
      <c r="C204" s="12">
        <v>86</v>
      </c>
      <c r="D204" s="1">
        <v>1</v>
      </c>
      <c r="E204" s="50">
        <v>12.666666666666666</v>
      </c>
      <c r="F204" s="12" t="s">
        <v>110</v>
      </c>
      <c r="G204" s="62">
        <v>201</v>
      </c>
    </row>
    <row r="205" spans="1:7" ht="16.5" customHeight="1" x14ac:dyDescent="0.2">
      <c r="A205" s="63" t="s">
        <v>149</v>
      </c>
      <c r="B205" s="12">
        <v>12</v>
      </c>
      <c r="C205" s="12">
        <v>85</v>
      </c>
      <c r="D205" s="1">
        <v>1</v>
      </c>
      <c r="E205" s="50">
        <v>12.333333333333334</v>
      </c>
      <c r="F205" s="12" t="s">
        <v>110</v>
      </c>
      <c r="G205" s="62">
        <v>202</v>
      </c>
    </row>
    <row r="206" spans="1:7" ht="16.5" customHeight="1" x14ac:dyDescent="0.2">
      <c r="A206" s="63" t="s">
        <v>292</v>
      </c>
      <c r="B206" s="12">
        <v>17</v>
      </c>
      <c r="C206" s="12">
        <v>84</v>
      </c>
      <c r="D206" s="1">
        <v>1</v>
      </c>
      <c r="E206" s="50">
        <v>12</v>
      </c>
      <c r="F206" s="12" t="s">
        <v>110</v>
      </c>
      <c r="G206" s="62">
        <v>203</v>
      </c>
    </row>
    <row r="207" spans="1:7" ht="16.5" customHeight="1" x14ac:dyDescent="0.2">
      <c r="A207" s="63" t="s">
        <v>185</v>
      </c>
      <c r="B207" s="12">
        <v>27</v>
      </c>
      <c r="C207" s="12">
        <v>80</v>
      </c>
      <c r="D207" s="1">
        <v>1</v>
      </c>
      <c r="E207" s="50">
        <v>10.666666666666666</v>
      </c>
      <c r="F207" s="12" t="s">
        <v>110</v>
      </c>
      <c r="G207" s="62">
        <v>204</v>
      </c>
    </row>
    <row r="208" spans="1:7" ht="16.5" customHeight="1" x14ac:dyDescent="0.2">
      <c r="A208" s="63" t="s">
        <v>188</v>
      </c>
      <c r="B208" s="12">
        <v>15</v>
      </c>
      <c r="C208" s="12">
        <v>78</v>
      </c>
      <c r="D208" s="1">
        <v>1</v>
      </c>
      <c r="E208" s="50">
        <v>10</v>
      </c>
      <c r="F208" s="12" t="s">
        <v>109</v>
      </c>
      <c r="G208" s="62">
        <v>205</v>
      </c>
    </row>
    <row r="209" spans="1:7" ht="16.5" customHeight="1" x14ac:dyDescent="0.2">
      <c r="A209" s="63" t="s">
        <v>185</v>
      </c>
      <c r="B209" s="12">
        <v>106</v>
      </c>
      <c r="C209" s="12">
        <v>78</v>
      </c>
      <c r="D209" s="1">
        <v>1</v>
      </c>
      <c r="E209" s="50">
        <v>10</v>
      </c>
      <c r="F209" s="12" t="s">
        <v>109</v>
      </c>
      <c r="G209" s="62">
        <v>205</v>
      </c>
    </row>
    <row r="210" spans="1:7" ht="16.5" customHeight="1" x14ac:dyDescent="0.2">
      <c r="A210" s="63" t="s">
        <v>306</v>
      </c>
      <c r="B210" s="12">
        <v>17</v>
      </c>
      <c r="C210" s="12">
        <v>77</v>
      </c>
      <c r="D210" s="1">
        <v>1</v>
      </c>
      <c r="E210" s="50">
        <v>9.6666666666666661</v>
      </c>
      <c r="F210" s="12" t="s">
        <v>109</v>
      </c>
      <c r="G210" s="62">
        <v>207</v>
      </c>
    </row>
    <row r="211" spans="1:7" ht="16.5" customHeight="1" x14ac:dyDescent="0.2">
      <c r="A211" s="63" t="s">
        <v>209</v>
      </c>
      <c r="B211" s="12">
        <v>86</v>
      </c>
      <c r="C211" s="12">
        <v>73</v>
      </c>
      <c r="D211" s="1">
        <v>1</v>
      </c>
      <c r="E211" s="50">
        <v>8.3333333333333339</v>
      </c>
      <c r="F211" s="12" t="s">
        <v>110</v>
      </c>
      <c r="G211" s="62">
        <v>208</v>
      </c>
    </row>
    <row r="212" spans="1:7" ht="16.5" customHeight="1" x14ac:dyDescent="0.2">
      <c r="A212" s="63" t="s">
        <v>278</v>
      </c>
      <c r="B212" s="12">
        <v>54</v>
      </c>
      <c r="C212" s="12">
        <v>71</v>
      </c>
      <c r="D212" s="1">
        <v>1</v>
      </c>
      <c r="E212" s="50">
        <v>7.666666666666667</v>
      </c>
      <c r="F212" s="12" t="s">
        <v>110</v>
      </c>
      <c r="G212" s="62">
        <v>209</v>
      </c>
    </row>
    <row r="213" spans="1:7" ht="16.5" customHeight="1" x14ac:dyDescent="0.2">
      <c r="A213" s="63" t="s">
        <v>188</v>
      </c>
      <c r="B213" s="12">
        <v>104</v>
      </c>
      <c r="C213" s="12">
        <v>68</v>
      </c>
      <c r="D213" s="1">
        <v>1</v>
      </c>
      <c r="E213" s="50">
        <v>6.666666666666667</v>
      </c>
      <c r="F213" s="12" t="s">
        <v>110</v>
      </c>
      <c r="G213" s="62">
        <v>210</v>
      </c>
    </row>
    <row r="214" spans="1:7" ht="16.5" customHeight="1" x14ac:dyDescent="0.2">
      <c r="A214" s="63" t="s">
        <v>218</v>
      </c>
      <c r="B214" s="12">
        <v>106</v>
      </c>
      <c r="C214" s="12">
        <v>62</v>
      </c>
      <c r="D214" s="1">
        <v>1</v>
      </c>
      <c r="E214" s="50">
        <v>4.666666666666667</v>
      </c>
      <c r="F214" s="12" t="s">
        <v>110</v>
      </c>
      <c r="G214" s="62">
        <v>211</v>
      </c>
    </row>
    <row r="215" spans="1:7" ht="16.5" customHeight="1" x14ac:dyDescent="0.2">
      <c r="A215" s="63" t="s">
        <v>160</v>
      </c>
      <c r="B215" s="12">
        <v>112</v>
      </c>
      <c r="C215" s="12">
        <v>58</v>
      </c>
      <c r="D215" s="1">
        <v>1</v>
      </c>
      <c r="E215" s="50">
        <v>3.3333333333333335</v>
      </c>
      <c r="F215" s="12" t="s">
        <v>109</v>
      </c>
      <c r="G215" s="62">
        <v>212</v>
      </c>
    </row>
    <row r="216" spans="1:7" ht="16.5" customHeight="1" x14ac:dyDescent="0.2">
      <c r="A216" s="63" t="s">
        <v>301</v>
      </c>
      <c r="B216" s="12">
        <v>105</v>
      </c>
      <c r="C216" s="12">
        <v>56</v>
      </c>
      <c r="D216" s="1">
        <v>1</v>
      </c>
      <c r="E216" s="50">
        <v>2.6666666666666665</v>
      </c>
      <c r="F216" s="12" t="s">
        <v>109</v>
      </c>
      <c r="G216" s="62">
        <v>213</v>
      </c>
    </row>
    <row r="217" spans="1:7" ht="16.5" customHeight="1" x14ac:dyDescent="0.2">
      <c r="A217" s="63" t="s">
        <v>301</v>
      </c>
      <c r="B217" s="12">
        <v>30</v>
      </c>
      <c r="C217" s="12">
        <v>54</v>
      </c>
      <c r="D217" s="1">
        <v>1</v>
      </c>
      <c r="E217" s="50">
        <v>2</v>
      </c>
      <c r="F217" s="12" t="s">
        <v>110</v>
      </c>
      <c r="G217" s="62">
        <v>214</v>
      </c>
    </row>
    <row r="218" spans="1:7" ht="16.5" customHeight="1" x14ac:dyDescent="0.2">
      <c r="A218" s="63" t="s">
        <v>204</v>
      </c>
      <c r="B218" s="12">
        <v>44</v>
      </c>
      <c r="C218" s="12">
        <v>49</v>
      </c>
      <c r="D218" s="1">
        <v>1</v>
      </c>
      <c r="E218" s="50">
        <v>0.33333333333333331</v>
      </c>
      <c r="F218" s="12" t="s">
        <v>110</v>
      </c>
      <c r="G218" s="62">
        <v>215</v>
      </c>
    </row>
    <row r="219" spans="1:7" ht="16.5" customHeight="1" x14ac:dyDescent="0.2">
      <c r="A219" s="63" t="s">
        <v>163</v>
      </c>
      <c r="B219" s="12">
        <v>24</v>
      </c>
      <c r="C219" s="12">
        <v>44</v>
      </c>
      <c r="D219" s="1">
        <v>0</v>
      </c>
      <c r="E219" s="50">
        <v>14.666666666666666</v>
      </c>
      <c r="F219" s="12" t="s">
        <v>110</v>
      </c>
      <c r="G219" s="62">
        <v>216</v>
      </c>
    </row>
    <row r="220" spans="1:7" ht="16.5" customHeight="1" x14ac:dyDescent="0.2">
      <c r="A220" s="63" t="s">
        <v>160</v>
      </c>
      <c r="B220" s="12">
        <v>18</v>
      </c>
      <c r="C220" s="12">
        <v>43</v>
      </c>
      <c r="D220" s="1">
        <v>0</v>
      </c>
      <c r="E220" s="50">
        <v>14.333333333333334</v>
      </c>
      <c r="F220" s="12" t="s">
        <v>110</v>
      </c>
      <c r="G220" s="62">
        <v>217</v>
      </c>
    </row>
    <row r="221" spans="1:7" ht="16.5" customHeight="1" x14ac:dyDescent="0.2">
      <c r="A221" s="63" t="s">
        <v>273</v>
      </c>
      <c r="B221" s="12">
        <v>55</v>
      </c>
      <c r="C221" s="12">
        <v>43</v>
      </c>
      <c r="D221" s="1">
        <v>0</v>
      </c>
      <c r="E221" s="50">
        <v>14.333333333333334</v>
      </c>
      <c r="F221" s="12" t="s">
        <v>110</v>
      </c>
      <c r="G221" s="62">
        <v>217</v>
      </c>
    </row>
    <row r="222" spans="1:7" ht="16.5" customHeight="1" x14ac:dyDescent="0.2">
      <c r="A222" s="63" t="s">
        <v>237</v>
      </c>
      <c r="B222" s="12">
        <v>57</v>
      </c>
      <c r="C222" s="12">
        <v>40</v>
      </c>
      <c r="D222" s="1">
        <v>0</v>
      </c>
      <c r="E222" s="50">
        <v>13.333333333333334</v>
      </c>
      <c r="F222" s="12" t="s">
        <v>110</v>
      </c>
      <c r="G222" s="62">
        <v>219</v>
      </c>
    </row>
    <row r="223" spans="1:7" ht="16.5" customHeight="1" x14ac:dyDescent="0.2">
      <c r="A223" s="63" t="s">
        <v>150</v>
      </c>
      <c r="B223" s="12">
        <v>60</v>
      </c>
      <c r="C223" s="12">
        <v>38</v>
      </c>
      <c r="D223" s="1">
        <v>0</v>
      </c>
      <c r="E223" s="50">
        <v>12.666666666666666</v>
      </c>
      <c r="F223" s="12" t="s">
        <v>110</v>
      </c>
      <c r="G223" s="62">
        <v>220</v>
      </c>
    </row>
    <row r="224" spans="1:7" ht="16.5" customHeight="1" x14ac:dyDescent="0.2">
      <c r="A224" s="63" t="s">
        <v>165</v>
      </c>
      <c r="B224" s="12">
        <v>33</v>
      </c>
      <c r="C224" s="12">
        <v>21</v>
      </c>
      <c r="D224" s="1">
        <v>0</v>
      </c>
      <c r="E224" s="50">
        <v>7</v>
      </c>
      <c r="F224" s="12" t="s">
        <v>110</v>
      </c>
      <c r="G224" s="62">
        <v>221</v>
      </c>
    </row>
    <row r="225" spans="1:7" ht="16.5" customHeight="1" x14ac:dyDescent="0.2">
      <c r="A225" s="63" t="s">
        <v>168</v>
      </c>
      <c r="B225" s="12">
        <v>47</v>
      </c>
      <c r="C225" s="12">
        <v>21</v>
      </c>
      <c r="D225" s="1">
        <v>0</v>
      </c>
      <c r="E225" s="50">
        <v>7</v>
      </c>
      <c r="F225" s="12" t="s">
        <v>110</v>
      </c>
      <c r="G225" s="62">
        <v>221</v>
      </c>
    </row>
    <row r="226" spans="1:7" ht="16.5" customHeight="1" x14ac:dyDescent="0.2">
      <c r="A226" s="63" t="s">
        <v>186</v>
      </c>
      <c r="B226" s="12">
        <v>58</v>
      </c>
      <c r="C226" s="12">
        <v>7</v>
      </c>
      <c r="D226" s="1">
        <v>0</v>
      </c>
      <c r="E226" s="50">
        <v>2.3333333333333335</v>
      </c>
      <c r="F226" s="12" t="s">
        <v>109</v>
      </c>
      <c r="G226" s="62">
        <v>223</v>
      </c>
    </row>
    <row r="227" spans="1:7" ht="16.5" customHeight="1" x14ac:dyDescent="0.2">
      <c r="A227" s="63" t="s">
        <v>269</v>
      </c>
      <c r="B227" s="12">
        <v>53</v>
      </c>
      <c r="C227" s="12">
        <v>5</v>
      </c>
      <c r="D227" s="1">
        <v>0</v>
      </c>
      <c r="E227" s="50">
        <v>1.6666666666666667</v>
      </c>
      <c r="F227" s="12" t="s">
        <v>110</v>
      </c>
      <c r="G227" s="62">
        <v>224</v>
      </c>
    </row>
    <row r="228" spans="1:7" ht="16.5" customHeight="1" x14ac:dyDescent="0.2">
      <c r="A228" s="63" t="s">
        <v>199</v>
      </c>
      <c r="B228" s="12" t="s">
        <v>199</v>
      </c>
      <c r="C228" s="12" t="s">
        <v>199</v>
      </c>
      <c r="D228" s="1" t="s">
        <v>199</v>
      </c>
      <c r="E228" s="50" t="s">
        <v>199</v>
      </c>
      <c r="F228" s="12" t="s">
        <v>199</v>
      </c>
      <c r="G228" s="62" t="s">
        <v>199</v>
      </c>
    </row>
    <row r="229" spans="1:7" ht="16.5" customHeight="1" x14ac:dyDescent="0.2">
      <c r="A229" s="63" t="s">
        <v>199</v>
      </c>
      <c r="B229" s="12" t="s">
        <v>199</v>
      </c>
      <c r="C229" s="12" t="s">
        <v>199</v>
      </c>
      <c r="D229" s="1" t="s">
        <v>199</v>
      </c>
      <c r="E229" s="50" t="s">
        <v>199</v>
      </c>
      <c r="F229" s="12" t="s">
        <v>199</v>
      </c>
      <c r="G229" s="62" t="s">
        <v>199</v>
      </c>
    </row>
    <row r="230" spans="1:7" ht="16.5" customHeight="1" x14ac:dyDescent="0.2">
      <c r="A230" s="63" t="s">
        <v>199</v>
      </c>
      <c r="B230" s="12" t="s">
        <v>199</v>
      </c>
      <c r="C230" s="12" t="s">
        <v>199</v>
      </c>
      <c r="D230" s="1" t="s">
        <v>199</v>
      </c>
      <c r="E230" s="50" t="s">
        <v>199</v>
      </c>
      <c r="F230" s="12" t="s">
        <v>199</v>
      </c>
      <c r="G230" s="62" t="s">
        <v>199</v>
      </c>
    </row>
    <row r="231" spans="1:7" ht="16.5" customHeight="1" x14ac:dyDescent="0.2">
      <c r="A231" s="63" t="s">
        <v>199</v>
      </c>
      <c r="B231" s="12" t="s">
        <v>199</v>
      </c>
      <c r="C231" s="12" t="s">
        <v>199</v>
      </c>
      <c r="D231" s="1" t="s">
        <v>199</v>
      </c>
      <c r="E231" s="50" t="s">
        <v>199</v>
      </c>
      <c r="F231" s="12" t="s">
        <v>199</v>
      </c>
      <c r="G231" s="62" t="s">
        <v>199</v>
      </c>
    </row>
    <row r="232" spans="1:7" ht="16.5" customHeight="1" x14ac:dyDescent="0.2">
      <c r="A232" s="63" t="s">
        <v>199</v>
      </c>
      <c r="B232" s="12" t="s">
        <v>199</v>
      </c>
      <c r="C232" s="12" t="s">
        <v>199</v>
      </c>
      <c r="D232" s="1" t="s">
        <v>199</v>
      </c>
      <c r="E232" s="50" t="s">
        <v>199</v>
      </c>
      <c r="F232" s="12" t="s">
        <v>199</v>
      </c>
      <c r="G232" s="62" t="s">
        <v>199</v>
      </c>
    </row>
    <row r="233" spans="1:7" ht="16.5" customHeight="1" x14ac:dyDescent="0.2">
      <c r="A233" s="63" t="s">
        <v>199</v>
      </c>
      <c r="B233" s="12" t="s">
        <v>199</v>
      </c>
      <c r="C233" s="12" t="s">
        <v>199</v>
      </c>
      <c r="D233" s="1" t="s">
        <v>199</v>
      </c>
      <c r="E233" s="50" t="s">
        <v>199</v>
      </c>
      <c r="F233" s="12" t="s">
        <v>199</v>
      </c>
      <c r="G233" s="62" t="s">
        <v>199</v>
      </c>
    </row>
    <row r="234" spans="1:7" ht="16.5" customHeight="1" x14ac:dyDescent="0.2">
      <c r="A234" s="63" t="s">
        <v>199</v>
      </c>
      <c r="B234" s="12" t="s">
        <v>199</v>
      </c>
      <c r="C234" s="12" t="s">
        <v>199</v>
      </c>
      <c r="D234" s="1" t="s">
        <v>199</v>
      </c>
      <c r="E234" s="50" t="s">
        <v>199</v>
      </c>
      <c r="F234" s="12" t="s">
        <v>199</v>
      </c>
      <c r="G234" s="62" t="s">
        <v>199</v>
      </c>
    </row>
    <row r="235" spans="1:7" ht="16.5" customHeight="1" x14ac:dyDescent="0.2">
      <c r="A235" s="63" t="s">
        <v>199</v>
      </c>
      <c r="B235" s="12" t="s">
        <v>199</v>
      </c>
      <c r="C235" s="12" t="s">
        <v>199</v>
      </c>
      <c r="D235" s="1" t="s">
        <v>199</v>
      </c>
      <c r="E235" s="50" t="s">
        <v>199</v>
      </c>
      <c r="F235" s="12" t="s">
        <v>199</v>
      </c>
      <c r="G235" s="62" t="s">
        <v>199</v>
      </c>
    </row>
    <row r="236" spans="1:7" ht="16.5" customHeight="1" x14ac:dyDescent="0.2">
      <c r="A236" s="63" t="s">
        <v>199</v>
      </c>
      <c r="B236" s="12" t="s">
        <v>199</v>
      </c>
      <c r="C236" s="12" t="s">
        <v>199</v>
      </c>
      <c r="D236" s="1" t="s">
        <v>199</v>
      </c>
      <c r="E236" s="50" t="s">
        <v>199</v>
      </c>
      <c r="F236" s="12" t="s">
        <v>199</v>
      </c>
      <c r="G236" s="62" t="s">
        <v>199</v>
      </c>
    </row>
    <row r="237" spans="1:7" ht="16.5" customHeight="1" x14ac:dyDescent="0.2">
      <c r="A237" s="63" t="s">
        <v>199</v>
      </c>
      <c r="B237" s="12" t="s">
        <v>199</v>
      </c>
      <c r="C237" s="12" t="s">
        <v>199</v>
      </c>
      <c r="D237" s="1" t="s">
        <v>199</v>
      </c>
      <c r="E237" s="50" t="s">
        <v>199</v>
      </c>
      <c r="F237" s="12" t="s">
        <v>199</v>
      </c>
      <c r="G237" s="62" t="s">
        <v>199</v>
      </c>
    </row>
    <row r="238" spans="1:7" ht="16.5" customHeight="1" x14ac:dyDescent="0.2">
      <c r="A238" s="63" t="s">
        <v>199</v>
      </c>
      <c r="B238" s="12" t="s">
        <v>199</v>
      </c>
      <c r="C238" s="12" t="s">
        <v>199</v>
      </c>
      <c r="D238" s="1" t="s">
        <v>199</v>
      </c>
      <c r="E238" s="50" t="s">
        <v>199</v>
      </c>
      <c r="F238" s="12" t="s">
        <v>199</v>
      </c>
      <c r="G238" s="62" t="s">
        <v>199</v>
      </c>
    </row>
    <row r="239" spans="1:7" ht="16.5" customHeight="1" x14ac:dyDescent="0.2">
      <c r="A239" s="63" t="s">
        <v>199</v>
      </c>
      <c r="B239" s="12" t="s">
        <v>199</v>
      </c>
      <c r="C239" s="12" t="s">
        <v>199</v>
      </c>
      <c r="D239" s="1" t="s">
        <v>199</v>
      </c>
      <c r="E239" s="50" t="s">
        <v>199</v>
      </c>
      <c r="F239" s="12" t="s">
        <v>199</v>
      </c>
      <c r="G239" s="62" t="s">
        <v>199</v>
      </c>
    </row>
    <row r="240" spans="1:7" ht="16.5" customHeight="1" x14ac:dyDescent="0.2">
      <c r="A240" s="63" t="s">
        <v>199</v>
      </c>
      <c r="B240" s="12" t="s">
        <v>199</v>
      </c>
      <c r="C240" s="12" t="s">
        <v>199</v>
      </c>
      <c r="D240" s="1" t="s">
        <v>199</v>
      </c>
      <c r="E240" s="50" t="s">
        <v>199</v>
      </c>
      <c r="F240" s="12" t="s">
        <v>199</v>
      </c>
      <c r="G240" s="62" t="s">
        <v>199</v>
      </c>
    </row>
    <row r="241" spans="1:7" ht="16.5" customHeight="1" x14ac:dyDescent="0.2">
      <c r="A241" s="63" t="s">
        <v>199</v>
      </c>
      <c r="B241" s="12" t="s">
        <v>199</v>
      </c>
      <c r="C241" s="12" t="s">
        <v>199</v>
      </c>
      <c r="D241" s="1" t="s">
        <v>199</v>
      </c>
      <c r="E241" s="50" t="s">
        <v>199</v>
      </c>
      <c r="F241" s="12" t="s">
        <v>199</v>
      </c>
      <c r="G241" s="62" t="s">
        <v>199</v>
      </c>
    </row>
    <row r="242" spans="1:7" ht="16.5" customHeight="1" x14ac:dyDescent="0.2">
      <c r="A242" s="63" t="s">
        <v>199</v>
      </c>
      <c r="B242" s="12" t="s">
        <v>199</v>
      </c>
      <c r="C242" s="12" t="s">
        <v>199</v>
      </c>
      <c r="D242" s="1" t="s">
        <v>199</v>
      </c>
      <c r="E242" s="50" t="s">
        <v>199</v>
      </c>
      <c r="F242" s="12" t="s">
        <v>199</v>
      </c>
      <c r="G242" s="62" t="s">
        <v>199</v>
      </c>
    </row>
    <row r="243" spans="1:7" ht="16.5" customHeight="1" x14ac:dyDescent="0.2">
      <c r="A243" s="63" t="s">
        <v>199</v>
      </c>
      <c r="B243" s="12" t="s">
        <v>199</v>
      </c>
      <c r="C243" s="12" t="s">
        <v>199</v>
      </c>
      <c r="D243" s="1" t="s">
        <v>199</v>
      </c>
      <c r="E243" s="50" t="s">
        <v>199</v>
      </c>
      <c r="F243" s="12" t="s">
        <v>199</v>
      </c>
      <c r="G243" s="62" t="s">
        <v>199</v>
      </c>
    </row>
    <row r="244" spans="1:7" ht="16.5" customHeight="1" x14ac:dyDescent="0.2">
      <c r="A244" s="63" t="s">
        <v>199</v>
      </c>
      <c r="B244" s="12" t="s">
        <v>199</v>
      </c>
      <c r="C244" s="12" t="s">
        <v>199</v>
      </c>
      <c r="D244" s="1" t="s">
        <v>199</v>
      </c>
      <c r="E244" s="50" t="s">
        <v>199</v>
      </c>
      <c r="F244" s="12" t="s">
        <v>199</v>
      </c>
      <c r="G244" s="62" t="s">
        <v>199</v>
      </c>
    </row>
    <row r="245" spans="1:7" ht="16.5" customHeight="1" x14ac:dyDescent="0.2">
      <c r="A245" s="63" t="s">
        <v>199</v>
      </c>
      <c r="B245" s="12" t="s">
        <v>199</v>
      </c>
      <c r="C245" s="12" t="s">
        <v>199</v>
      </c>
      <c r="D245" s="1" t="s">
        <v>199</v>
      </c>
      <c r="E245" s="50" t="s">
        <v>199</v>
      </c>
      <c r="F245" s="12" t="s">
        <v>199</v>
      </c>
      <c r="G245" s="62" t="s">
        <v>199</v>
      </c>
    </row>
    <row r="246" spans="1:7" ht="16.5" customHeight="1" x14ac:dyDescent="0.2">
      <c r="A246" s="63" t="s">
        <v>199</v>
      </c>
      <c r="B246" s="12" t="s">
        <v>199</v>
      </c>
      <c r="C246" s="12" t="s">
        <v>199</v>
      </c>
      <c r="D246" s="1" t="s">
        <v>199</v>
      </c>
      <c r="E246" s="50" t="s">
        <v>199</v>
      </c>
      <c r="F246" s="12" t="s">
        <v>199</v>
      </c>
      <c r="G246" s="62" t="s">
        <v>199</v>
      </c>
    </row>
    <row r="247" spans="1:7" ht="16.5" customHeight="1" x14ac:dyDescent="0.2">
      <c r="A247" s="63" t="s">
        <v>199</v>
      </c>
      <c r="B247" s="12" t="s">
        <v>199</v>
      </c>
      <c r="C247" s="12" t="s">
        <v>199</v>
      </c>
      <c r="D247" s="1" t="s">
        <v>199</v>
      </c>
      <c r="E247" s="50" t="s">
        <v>199</v>
      </c>
      <c r="F247" s="12" t="s">
        <v>199</v>
      </c>
      <c r="G247" s="62" t="s">
        <v>199</v>
      </c>
    </row>
    <row r="248" spans="1:7" ht="16.5" customHeight="1" x14ac:dyDescent="0.2">
      <c r="A248" s="63" t="s">
        <v>199</v>
      </c>
      <c r="B248" s="12" t="s">
        <v>199</v>
      </c>
      <c r="C248" s="12" t="s">
        <v>199</v>
      </c>
      <c r="D248" s="1" t="s">
        <v>199</v>
      </c>
      <c r="E248" s="50" t="s">
        <v>199</v>
      </c>
      <c r="F248" s="12" t="s">
        <v>199</v>
      </c>
      <c r="G248" s="62" t="s">
        <v>199</v>
      </c>
    </row>
    <row r="249" spans="1:7" ht="16.5" customHeight="1" x14ac:dyDescent="0.2">
      <c r="A249" s="63" t="s">
        <v>199</v>
      </c>
      <c r="B249" s="12" t="s">
        <v>199</v>
      </c>
      <c r="C249" s="12" t="s">
        <v>199</v>
      </c>
      <c r="D249" s="1" t="s">
        <v>199</v>
      </c>
      <c r="E249" s="50" t="s">
        <v>199</v>
      </c>
      <c r="F249" s="12" t="s">
        <v>199</v>
      </c>
      <c r="G249" s="62" t="s">
        <v>199</v>
      </c>
    </row>
    <row r="250" spans="1:7" ht="16.5" customHeight="1" x14ac:dyDescent="0.2">
      <c r="A250" s="63" t="s">
        <v>199</v>
      </c>
      <c r="B250" s="12" t="s">
        <v>199</v>
      </c>
      <c r="C250" s="12" t="s">
        <v>199</v>
      </c>
      <c r="D250" s="1" t="s">
        <v>199</v>
      </c>
      <c r="E250" s="50" t="s">
        <v>199</v>
      </c>
      <c r="F250" s="12" t="s">
        <v>199</v>
      </c>
      <c r="G250" s="62" t="s">
        <v>199</v>
      </c>
    </row>
    <row r="251" spans="1:7" ht="16.5" customHeight="1" x14ac:dyDescent="0.2">
      <c r="A251" s="63" t="s">
        <v>199</v>
      </c>
      <c r="B251" s="12" t="s">
        <v>199</v>
      </c>
      <c r="C251" s="12" t="s">
        <v>199</v>
      </c>
      <c r="D251" s="1" t="s">
        <v>199</v>
      </c>
      <c r="E251" s="50" t="s">
        <v>199</v>
      </c>
      <c r="F251" s="12" t="s">
        <v>199</v>
      </c>
      <c r="G251" s="62" t="s">
        <v>199</v>
      </c>
    </row>
    <row r="252" spans="1:7" ht="16.5" customHeight="1" x14ac:dyDescent="0.2">
      <c r="A252" s="63" t="s">
        <v>199</v>
      </c>
      <c r="B252" s="12" t="s">
        <v>199</v>
      </c>
      <c r="C252" s="12" t="s">
        <v>199</v>
      </c>
      <c r="D252" s="1" t="s">
        <v>199</v>
      </c>
      <c r="E252" s="50" t="s">
        <v>199</v>
      </c>
      <c r="F252" s="12" t="s">
        <v>199</v>
      </c>
      <c r="G252" s="62" t="s">
        <v>199</v>
      </c>
    </row>
    <row r="253" spans="1:7" ht="16.5" customHeight="1" x14ac:dyDescent="0.2">
      <c r="A253" s="63" t="s">
        <v>199</v>
      </c>
      <c r="B253" s="12" t="s">
        <v>199</v>
      </c>
      <c r="C253" s="12" t="s">
        <v>199</v>
      </c>
      <c r="D253" s="1" t="s">
        <v>199</v>
      </c>
      <c r="E253" s="50" t="s">
        <v>199</v>
      </c>
      <c r="F253" s="12" t="s">
        <v>199</v>
      </c>
      <c r="G253" s="62" t="s">
        <v>199</v>
      </c>
    </row>
    <row r="254" spans="1:7" ht="16.5" customHeight="1" x14ac:dyDescent="0.2">
      <c r="A254" s="63" t="s">
        <v>199</v>
      </c>
      <c r="B254" s="12" t="s">
        <v>199</v>
      </c>
      <c r="C254" s="12" t="s">
        <v>199</v>
      </c>
      <c r="D254" s="1" t="s">
        <v>199</v>
      </c>
      <c r="E254" s="50" t="s">
        <v>199</v>
      </c>
      <c r="F254" s="12" t="s">
        <v>199</v>
      </c>
      <c r="G254" s="62" t="s">
        <v>199</v>
      </c>
    </row>
    <row r="255" spans="1:7" ht="16.5" customHeight="1" x14ac:dyDescent="0.2">
      <c r="A255" s="63" t="s">
        <v>199</v>
      </c>
      <c r="B255" s="12" t="s">
        <v>199</v>
      </c>
      <c r="C255" s="12" t="s">
        <v>199</v>
      </c>
      <c r="D255" s="1" t="s">
        <v>199</v>
      </c>
      <c r="E255" s="50" t="s">
        <v>199</v>
      </c>
      <c r="F255" s="12" t="s">
        <v>199</v>
      </c>
      <c r="G255" s="62" t="s">
        <v>199</v>
      </c>
    </row>
    <row r="256" spans="1:7" ht="16.5" customHeight="1" x14ac:dyDescent="0.2">
      <c r="A256" s="63" t="s">
        <v>199</v>
      </c>
      <c r="B256" s="12" t="s">
        <v>199</v>
      </c>
      <c r="C256" s="12" t="s">
        <v>199</v>
      </c>
      <c r="D256" s="1" t="s">
        <v>199</v>
      </c>
      <c r="E256" s="50" t="s">
        <v>199</v>
      </c>
      <c r="F256" s="12" t="s">
        <v>199</v>
      </c>
      <c r="G256" s="62" t="s">
        <v>199</v>
      </c>
    </row>
    <row r="257" spans="1:7" ht="16.5" customHeight="1" x14ac:dyDescent="0.2">
      <c r="A257" s="63" t="s">
        <v>199</v>
      </c>
      <c r="B257" s="12" t="s">
        <v>199</v>
      </c>
      <c r="C257" s="12" t="s">
        <v>199</v>
      </c>
      <c r="D257" s="1" t="s">
        <v>199</v>
      </c>
      <c r="E257" s="50" t="s">
        <v>199</v>
      </c>
      <c r="F257" s="12" t="s">
        <v>199</v>
      </c>
      <c r="G257" s="62" t="s">
        <v>199</v>
      </c>
    </row>
    <row r="258" spans="1:7" ht="16.5" customHeight="1" x14ac:dyDescent="0.2">
      <c r="A258" s="63" t="s">
        <v>199</v>
      </c>
      <c r="B258" s="12" t="s">
        <v>199</v>
      </c>
      <c r="C258" s="12" t="s">
        <v>199</v>
      </c>
      <c r="D258" s="1" t="s">
        <v>199</v>
      </c>
      <c r="E258" s="50" t="s">
        <v>199</v>
      </c>
      <c r="F258" s="12" t="s">
        <v>199</v>
      </c>
      <c r="G258" s="62" t="s">
        <v>199</v>
      </c>
    </row>
    <row r="259" spans="1:7" ht="16.5" customHeight="1" x14ac:dyDescent="0.2">
      <c r="A259" s="63" t="s">
        <v>199</v>
      </c>
      <c r="B259" s="12" t="s">
        <v>199</v>
      </c>
      <c r="C259" s="12" t="s">
        <v>199</v>
      </c>
      <c r="D259" s="1" t="s">
        <v>199</v>
      </c>
      <c r="E259" s="50" t="s">
        <v>199</v>
      </c>
      <c r="F259" s="12" t="s">
        <v>199</v>
      </c>
      <c r="G259" s="62" t="s">
        <v>199</v>
      </c>
    </row>
    <row r="260" spans="1:7" ht="16.5" customHeight="1" x14ac:dyDescent="0.2">
      <c r="A260" s="63" t="s">
        <v>199</v>
      </c>
      <c r="B260" s="12" t="s">
        <v>199</v>
      </c>
      <c r="C260" s="12" t="s">
        <v>199</v>
      </c>
      <c r="D260" s="1" t="s">
        <v>199</v>
      </c>
      <c r="E260" s="50" t="s">
        <v>199</v>
      </c>
      <c r="F260" s="12" t="s">
        <v>199</v>
      </c>
      <c r="G260" s="62" t="s">
        <v>199</v>
      </c>
    </row>
    <row r="261" spans="1:7" ht="16.5" customHeight="1" x14ac:dyDescent="0.2">
      <c r="A261" s="63" t="s">
        <v>199</v>
      </c>
      <c r="B261" s="12" t="s">
        <v>199</v>
      </c>
      <c r="C261" s="12" t="s">
        <v>199</v>
      </c>
      <c r="D261" s="1" t="s">
        <v>199</v>
      </c>
      <c r="E261" s="50" t="s">
        <v>199</v>
      </c>
      <c r="F261" s="12" t="s">
        <v>199</v>
      </c>
      <c r="G261" s="62" t="s">
        <v>199</v>
      </c>
    </row>
    <row r="262" spans="1:7" ht="16.5" customHeight="1" x14ac:dyDescent="0.2">
      <c r="A262" s="63" t="s">
        <v>199</v>
      </c>
      <c r="B262" s="12" t="s">
        <v>199</v>
      </c>
      <c r="C262" s="12" t="s">
        <v>199</v>
      </c>
      <c r="D262" s="1" t="s">
        <v>199</v>
      </c>
      <c r="E262" s="50" t="s">
        <v>199</v>
      </c>
      <c r="F262" s="12" t="s">
        <v>199</v>
      </c>
      <c r="G262" s="62" t="s">
        <v>199</v>
      </c>
    </row>
    <row r="263" spans="1:7" ht="16.5" customHeight="1" x14ac:dyDescent="0.2">
      <c r="A263" s="63" t="s">
        <v>199</v>
      </c>
      <c r="B263" s="12" t="s">
        <v>199</v>
      </c>
      <c r="C263" s="12" t="s">
        <v>199</v>
      </c>
      <c r="D263" s="1" t="s">
        <v>199</v>
      </c>
      <c r="E263" s="50" t="s">
        <v>199</v>
      </c>
      <c r="F263" s="12" t="s">
        <v>199</v>
      </c>
      <c r="G263" s="62" t="s">
        <v>199</v>
      </c>
    </row>
    <row r="264" spans="1:7" ht="16.5" customHeight="1" x14ac:dyDescent="0.2">
      <c r="A264" s="63" t="s">
        <v>199</v>
      </c>
      <c r="B264" s="12" t="s">
        <v>199</v>
      </c>
      <c r="C264" s="12" t="s">
        <v>199</v>
      </c>
      <c r="D264" s="1" t="s">
        <v>199</v>
      </c>
      <c r="E264" s="50" t="s">
        <v>199</v>
      </c>
      <c r="F264" s="12" t="s">
        <v>199</v>
      </c>
      <c r="G264" s="62" t="s">
        <v>199</v>
      </c>
    </row>
    <row r="265" spans="1:7" ht="16.5" customHeight="1" x14ac:dyDescent="0.2">
      <c r="A265" s="63" t="s">
        <v>199</v>
      </c>
      <c r="B265" s="12" t="s">
        <v>199</v>
      </c>
      <c r="C265" s="12" t="s">
        <v>199</v>
      </c>
      <c r="D265" s="1" t="s">
        <v>199</v>
      </c>
      <c r="E265" s="50" t="s">
        <v>199</v>
      </c>
      <c r="F265" s="12" t="s">
        <v>199</v>
      </c>
      <c r="G265" s="62" t="s">
        <v>199</v>
      </c>
    </row>
    <row r="266" spans="1:7" ht="16.5" customHeight="1" x14ac:dyDescent="0.2">
      <c r="A266" s="63" t="s">
        <v>199</v>
      </c>
      <c r="B266" s="12" t="s">
        <v>199</v>
      </c>
      <c r="C266" s="12" t="s">
        <v>199</v>
      </c>
      <c r="D266" s="1" t="s">
        <v>199</v>
      </c>
      <c r="E266" s="50" t="s">
        <v>199</v>
      </c>
      <c r="F266" s="12" t="s">
        <v>199</v>
      </c>
      <c r="G266" s="62" t="s">
        <v>199</v>
      </c>
    </row>
    <row r="267" spans="1:7" ht="16.5" customHeight="1" x14ac:dyDescent="0.2">
      <c r="A267" s="63" t="s">
        <v>199</v>
      </c>
      <c r="B267" s="12" t="s">
        <v>199</v>
      </c>
      <c r="C267" s="12" t="s">
        <v>199</v>
      </c>
      <c r="D267" s="1" t="s">
        <v>199</v>
      </c>
      <c r="E267" s="50" t="s">
        <v>199</v>
      </c>
      <c r="F267" s="12" t="s">
        <v>199</v>
      </c>
      <c r="G267" s="62" t="s">
        <v>199</v>
      </c>
    </row>
    <row r="268" spans="1:7" ht="16.5" customHeight="1" x14ac:dyDescent="0.2">
      <c r="A268" s="63" t="s">
        <v>199</v>
      </c>
      <c r="B268" s="12" t="s">
        <v>199</v>
      </c>
      <c r="C268" s="12" t="s">
        <v>199</v>
      </c>
      <c r="D268" s="1" t="s">
        <v>199</v>
      </c>
      <c r="E268" s="50" t="s">
        <v>199</v>
      </c>
      <c r="F268" s="12" t="s">
        <v>199</v>
      </c>
      <c r="G268" s="62" t="s">
        <v>199</v>
      </c>
    </row>
    <row r="269" spans="1:7" ht="16.5" customHeight="1" x14ac:dyDescent="0.2">
      <c r="A269" s="63" t="s">
        <v>199</v>
      </c>
      <c r="B269" s="12" t="s">
        <v>199</v>
      </c>
      <c r="C269" s="12" t="s">
        <v>199</v>
      </c>
      <c r="D269" s="1" t="s">
        <v>199</v>
      </c>
      <c r="E269" s="50" t="s">
        <v>199</v>
      </c>
      <c r="F269" s="12" t="s">
        <v>199</v>
      </c>
      <c r="G269" s="62" t="s">
        <v>199</v>
      </c>
    </row>
    <row r="270" spans="1:7" ht="16.5" customHeight="1" x14ac:dyDescent="0.2">
      <c r="A270" s="63" t="s">
        <v>199</v>
      </c>
      <c r="B270" s="12" t="s">
        <v>199</v>
      </c>
      <c r="C270" s="12" t="s">
        <v>199</v>
      </c>
      <c r="D270" s="1" t="s">
        <v>199</v>
      </c>
      <c r="E270" s="50" t="s">
        <v>199</v>
      </c>
      <c r="F270" s="12" t="s">
        <v>199</v>
      </c>
      <c r="G270" s="62" t="s">
        <v>199</v>
      </c>
    </row>
    <row r="271" spans="1:7" ht="16.5" customHeight="1" x14ac:dyDescent="0.2">
      <c r="A271" s="63" t="s">
        <v>199</v>
      </c>
      <c r="B271" s="12" t="s">
        <v>199</v>
      </c>
      <c r="C271" s="12" t="s">
        <v>199</v>
      </c>
      <c r="D271" s="1" t="s">
        <v>199</v>
      </c>
      <c r="E271" s="50" t="s">
        <v>199</v>
      </c>
      <c r="F271" s="12" t="s">
        <v>199</v>
      </c>
      <c r="G271" s="62" t="s">
        <v>199</v>
      </c>
    </row>
    <row r="272" spans="1:7" ht="16.5" customHeight="1" x14ac:dyDescent="0.2">
      <c r="A272" s="63" t="s">
        <v>199</v>
      </c>
      <c r="B272" s="12" t="s">
        <v>199</v>
      </c>
      <c r="C272" s="12" t="s">
        <v>199</v>
      </c>
      <c r="D272" s="1" t="s">
        <v>199</v>
      </c>
      <c r="E272" s="50" t="s">
        <v>199</v>
      </c>
      <c r="F272" s="12" t="s">
        <v>199</v>
      </c>
      <c r="G272" s="62" t="s">
        <v>199</v>
      </c>
    </row>
    <row r="273" spans="1:7" ht="16.5" customHeight="1" x14ac:dyDescent="0.2">
      <c r="A273" s="63" t="s">
        <v>199</v>
      </c>
      <c r="B273" s="12" t="s">
        <v>199</v>
      </c>
      <c r="C273" s="12" t="s">
        <v>199</v>
      </c>
      <c r="D273" s="1" t="s">
        <v>199</v>
      </c>
      <c r="E273" s="50" t="s">
        <v>199</v>
      </c>
      <c r="F273" s="12" t="s">
        <v>199</v>
      </c>
      <c r="G273" s="62" t="s">
        <v>199</v>
      </c>
    </row>
    <row r="274" spans="1:7" ht="16.5" customHeight="1" x14ac:dyDescent="0.2">
      <c r="A274" s="63" t="s">
        <v>199</v>
      </c>
      <c r="B274" s="12" t="s">
        <v>199</v>
      </c>
      <c r="C274" s="12" t="s">
        <v>199</v>
      </c>
      <c r="D274" s="1" t="s">
        <v>199</v>
      </c>
      <c r="E274" s="50" t="s">
        <v>199</v>
      </c>
      <c r="F274" s="12" t="s">
        <v>199</v>
      </c>
      <c r="G274" s="62" t="s">
        <v>199</v>
      </c>
    </row>
    <row r="275" spans="1:7" ht="16.5" customHeight="1" x14ac:dyDescent="0.2">
      <c r="A275" s="63" t="s">
        <v>199</v>
      </c>
      <c r="B275" s="12" t="s">
        <v>199</v>
      </c>
      <c r="C275" s="12" t="s">
        <v>199</v>
      </c>
      <c r="D275" s="1" t="s">
        <v>199</v>
      </c>
      <c r="E275" s="50" t="s">
        <v>199</v>
      </c>
      <c r="F275" s="12" t="s">
        <v>199</v>
      </c>
      <c r="G275" s="62" t="s">
        <v>199</v>
      </c>
    </row>
    <row r="276" spans="1:7" ht="16.5" customHeight="1" x14ac:dyDescent="0.2">
      <c r="A276" s="63" t="s">
        <v>199</v>
      </c>
      <c r="B276" s="12" t="s">
        <v>199</v>
      </c>
      <c r="C276" s="12" t="s">
        <v>199</v>
      </c>
      <c r="D276" s="1" t="s">
        <v>199</v>
      </c>
      <c r="E276" s="50" t="s">
        <v>199</v>
      </c>
      <c r="F276" s="12" t="s">
        <v>199</v>
      </c>
      <c r="G276" s="62" t="s">
        <v>199</v>
      </c>
    </row>
    <row r="277" spans="1:7" ht="16.5" customHeight="1" x14ac:dyDescent="0.2">
      <c r="A277" s="63" t="s">
        <v>199</v>
      </c>
      <c r="B277" s="12" t="s">
        <v>199</v>
      </c>
      <c r="C277" s="12" t="s">
        <v>199</v>
      </c>
      <c r="D277" s="1" t="s">
        <v>199</v>
      </c>
      <c r="E277" s="50" t="s">
        <v>199</v>
      </c>
      <c r="F277" s="12" t="s">
        <v>199</v>
      </c>
      <c r="G277" s="62" t="s">
        <v>199</v>
      </c>
    </row>
    <row r="278" spans="1:7" ht="16.5" customHeight="1" x14ac:dyDescent="0.2">
      <c r="A278" s="63" t="s">
        <v>199</v>
      </c>
      <c r="B278" s="12" t="s">
        <v>199</v>
      </c>
      <c r="C278" s="12" t="s">
        <v>199</v>
      </c>
      <c r="D278" s="1" t="s">
        <v>199</v>
      </c>
      <c r="E278" s="50" t="s">
        <v>199</v>
      </c>
      <c r="F278" s="12" t="s">
        <v>199</v>
      </c>
      <c r="G278" s="62" t="s">
        <v>199</v>
      </c>
    </row>
    <row r="279" spans="1:7" ht="16.5" customHeight="1" x14ac:dyDescent="0.2">
      <c r="A279" s="63" t="s">
        <v>199</v>
      </c>
      <c r="B279" s="12" t="s">
        <v>199</v>
      </c>
      <c r="C279" s="12" t="s">
        <v>199</v>
      </c>
      <c r="D279" s="1" t="s">
        <v>199</v>
      </c>
      <c r="E279" s="50" t="s">
        <v>199</v>
      </c>
      <c r="F279" s="12" t="s">
        <v>199</v>
      </c>
      <c r="G279" s="62" t="s">
        <v>199</v>
      </c>
    </row>
    <row r="280" spans="1:7" ht="16.5" customHeight="1" x14ac:dyDescent="0.2">
      <c r="A280" s="63" t="s">
        <v>199</v>
      </c>
      <c r="B280" s="12" t="s">
        <v>199</v>
      </c>
      <c r="C280" s="12" t="s">
        <v>199</v>
      </c>
      <c r="D280" s="1" t="s">
        <v>199</v>
      </c>
      <c r="E280" s="50" t="s">
        <v>199</v>
      </c>
      <c r="F280" s="12" t="s">
        <v>199</v>
      </c>
      <c r="G280" s="62" t="s">
        <v>199</v>
      </c>
    </row>
    <row r="281" spans="1:7" ht="16.5" customHeight="1" x14ac:dyDescent="0.2">
      <c r="A281" s="63" t="s">
        <v>199</v>
      </c>
      <c r="B281" s="12" t="s">
        <v>199</v>
      </c>
      <c r="C281" s="12" t="s">
        <v>199</v>
      </c>
      <c r="D281" s="1" t="s">
        <v>199</v>
      </c>
      <c r="E281" s="50" t="s">
        <v>199</v>
      </c>
      <c r="F281" s="12" t="s">
        <v>199</v>
      </c>
      <c r="G281" s="62" t="s">
        <v>199</v>
      </c>
    </row>
    <row r="282" spans="1:7" ht="16.5" customHeight="1" x14ac:dyDescent="0.2">
      <c r="A282" s="63" t="s">
        <v>199</v>
      </c>
      <c r="B282" s="12" t="s">
        <v>199</v>
      </c>
      <c r="C282" s="12" t="s">
        <v>199</v>
      </c>
      <c r="D282" s="1" t="s">
        <v>199</v>
      </c>
      <c r="E282" s="50" t="s">
        <v>199</v>
      </c>
      <c r="F282" s="12" t="s">
        <v>199</v>
      </c>
      <c r="G282" s="62" t="s">
        <v>199</v>
      </c>
    </row>
    <row r="283" spans="1:7" ht="16.5" customHeight="1" x14ac:dyDescent="0.2">
      <c r="A283" s="63" t="s">
        <v>199</v>
      </c>
      <c r="B283" s="12" t="s">
        <v>199</v>
      </c>
      <c r="C283" s="12" t="s">
        <v>199</v>
      </c>
      <c r="D283" s="1" t="s">
        <v>199</v>
      </c>
      <c r="E283" s="50" t="s">
        <v>199</v>
      </c>
      <c r="F283" s="12" t="s">
        <v>199</v>
      </c>
      <c r="G283" s="62" t="s">
        <v>199</v>
      </c>
    </row>
    <row r="284" spans="1:7" ht="16.5" customHeight="1" x14ac:dyDescent="0.2">
      <c r="A284" s="63" t="s">
        <v>199</v>
      </c>
      <c r="B284" s="12" t="s">
        <v>199</v>
      </c>
      <c r="C284" s="12" t="s">
        <v>199</v>
      </c>
      <c r="D284" s="1" t="s">
        <v>199</v>
      </c>
      <c r="E284" s="50" t="s">
        <v>199</v>
      </c>
      <c r="F284" s="12" t="s">
        <v>199</v>
      </c>
      <c r="G284" s="62" t="s">
        <v>199</v>
      </c>
    </row>
    <row r="285" spans="1:7" ht="16.5" customHeight="1" x14ac:dyDescent="0.2">
      <c r="A285" s="63" t="s">
        <v>199</v>
      </c>
      <c r="B285" s="12" t="s">
        <v>199</v>
      </c>
      <c r="C285" s="12" t="s">
        <v>199</v>
      </c>
      <c r="D285" s="1" t="s">
        <v>199</v>
      </c>
      <c r="E285" s="50" t="s">
        <v>199</v>
      </c>
      <c r="F285" s="12" t="s">
        <v>199</v>
      </c>
      <c r="G285" s="62" t="s">
        <v>199</v>
      </c>
    </row>
    <row r="286" spans="1:7" ht="16.5" customHeight="1" x14ac:dyDescent="0.2">
      <c r="A286" s="63" t="s">
        <v>199</v>
      </c>
      <c r="B286" s="12" t="s">
        <v>199</v>
      </c>
      <c r="C286" s="12" t="s">
        <v>199</v>
      </c>
      <c r="D286" s="1" t="s">
        <v>199</v>
      </c>
      <c r="E286" s="50" t="s">
        <v>199</v>
      </c>
      <c r="F286" s="12" t="s">
        <v>199</v>
      </c>
      <c r="G286" s="62" t="s">
        <v>199</v>
      </c>
    </row>
    <row r="287" spans="1:7" ht="16.5" customHeight="1" x14ac:dyDescent="0.2">
      <c r="A287" s="63" t="s">
        <v>199</v>
      </c>
      <c r="B287" s="12" t="s">
        <v>199</v>
      </c>
      <c r="C287" s="12" t="s">
        <v>199</v>
      </c>
      <c r="D287" s="1" t="s">
        <v>199</v>
      </c>
      <c r="E287" s="50" t="s">
        <v>199</v>
      </c>
      <c r="F287" s="12" t="s">
        <v>199</v>
      </c>
      <c r="G287" s="62" t="s">
        <v>199</v>
      </c>
    </row>
    <row r="288" spans="1:7" ht="16.5" customHeight="1" x14ac:dyDescent="0.2">
      <c r="A288" s="63" t="s">
        <v>199</v>
      </c>
      <c r="B288" s="12" t="s">
        <v>199</v>
      </c>
      <c r="C288" s="12" t="s">
        <v>199</v>
      </c>
      <c r="D288" s="1" t="s">
        <v>199</v>
      </c>
      <c r="E288" s="50" t="s">
        <v>199</v>
      </c>
      <c r="F288" s="12" t="s">
        <v>199</v>
      </c>
      <c r="G288" s="62" t="s">
        <v>199</v>
      </c>
    </row>
    <row r="289" spans="1:7" ht="16.5" customHeight="1" x14ac:dyDescent="0.2">
      <c r="A289" s="63" t="s">
        <v>199</v>
      </c>
      <c r="B289" s="12" t="s">
        <v>199</v>
      </c>
      <c r="C289" s="12" t="s">
        <v>199</v>
      </c>
      <c r="D289" s="1" t="s">
        <v>199</v>
      </c>
      <c r="E289" s="50" t="s">
        <v>199</v>
      </c>
      <c r="F289" s="12" t="s">
        <v>199</v>
      </c>
      <c r="G289" s="62" t="s">
        <v>199</v>
      </c>
    </row>
    <row r="290" spans="1:7" ht="16.5" customHeight="1" x14ac:dyDescent="0.2">
      <c r="A290" s="63" t="s">
        <v>199</v>
      </c>
      <c r="B290" s="12" t="s">
        <v>199</v>
      </c>
      <c r="C290" s="12" t="s">
        <v>199</v>
      </c>
      <c r="D290" s="1" t="s">
        <v>199</v>
      </c>
      <c r="E290" s="50" t="s">
        <v>199</v>
      </c>
      <c r="F290" s="12" t="s">
        <v>199</v>
      </c>
      <c r="G290" s="62" t="s">
        <v>199</v>
      </c>
    </row>
    <row r="291" spans="1:7" ht="16.5" customHeight="1" x14ac:dyDescent="0.2">
      <c r="A291" s="63" t="s">
        <v>199</v>
      </c>
      <c r="B291" s="12" t="s">
        <v>199</v>
      </c>
      <c r="C291" s="12" t="s">
        <v>199</v>
      </c>
      <c r="D291" s="1" t="s">
        <v>199</v>
      </c>
      <c r="E291" s="50" t="s">
        <v>199</v>
      </c>
      <c r="F291" s="12" t="s">
        <v>199</v>
      </c>
      <c r="G291" s="62" t="s">
        <v>199</v>
      </c>
    </row>
    <row r="292" spans="1:7" ht="16.5" customHeight="1" x14ac:dyDescent="0.2">
      <c r="A292" s="63" t="s">
        <v>199</v>
      </c>
      <c r="B292" s="12" t="s">
        <v>199</v>
      </c>
      <c r="C292" s="12" t="s">
        <v>199</v>
      </c>
      <c r="D292" s="1" t="s">
        <v>199</v>
      </c>
      <c r="E292" s="50" t="s">
        <v>199</v>
      </c>
      <c r="F292" s="12" t="s">
        <v>199</v>
      </c>
      <c r="G292" s="62" t="s">
        <v>199</v>
      </c>
    </row>
    <row r="293" spans="1:7" ht="16.5" customHeight="1" x14ac:dyDescent="0.2">
      <c r="A293" s="63" t="s">
        <v>199</v>
      </c>
      <c r="B293" s="12" t="s">
        <v>199</v>
      </c>
      <c r="C293" s="12" t="s">
        <v>199</v>
      </c>
      <c r="D293" s="1" t="s">
        <v>199</v>
      </c>
      <c r="E293" s="50" t="s">
        <v>199</v>
      </c>
      <c r="F293" s="12" t="s">
        <v>199</v>
      </c>
      <c r="G293" s="62" t="s">
        <v>199</v>
      </c>
    </row>
    <row r="294" spans="1:7" ht="16.5" customHeight="1" x14ac:dyDescent="0.2">
      <c r="A294" s="63" t="s">
        <v>199</v>
      </c>
      <c r="B294" s="12" t="s">
        <v>199</v>
      </c>
      <c r="C294" s="12" t="s">
        <v>199</v>
      </c>
      <c r="D294" s="1" t="s">
        <v>199</v>
      </c>
      <c r="E294" s="50" t="s">
        <v>199</v>
      </c>
      <c r="F294" s="12" t="s">
        <v>199</v>
      </c>
      <c r="G294" s="62" t="s">
        <v>199</v>
      </c>
    </row>
    <row r="295" spans="1:7" ht="16.5" customHeight="1" x14ac:dyDescent="0.2">
      <c r="A295" s="63" t="s">
        <v>199</v>
      </c>
      <c r="B295" s="12" t="s">
        <v>199</v>
      </c>
      <c r="C295" s="12" t="s">
        <v>199</v>
      </c>
      <c r="D295" s="1" t="s">
        <v>199</v>
      </c>
      <c r="E295" s="50" t="s">
        <v>199</v>
      </c>
      <c r="F295" s="12" t="s">
        <v>199</v>
      </c>
      <c r="G295" s="62" t="s">
        <v>199</v>
      </c>
    </row>
    <row r="296" spans="1:7" ht="16.5" customHeight="1" x14ac:dyDescent="0.2">
      <c r="A296" s="63" t="s">
        <v>199</v>
      </c>
      <c r="B296" s="12" t="s">
        <v>199</v>
      </c>
      <c r="C296" s="12" t="s">
        <v>199</v>
      </c>
      <c r="D296" s="1" t="s">
        <v>199</v>
      </c>
      <c r="E296" s="50" t="s">
        <v>199</v>
      </c>
      <c r="F296" s="12" t="s">
        <v>199</v>
      </c>
      <c r="G296" s="62" t="s">
        <v>199</v>
      </c>
    </row>
    <row r="297" spans="1:7" ht="16.5" customHeight="1" x14ac:dyDescent="0.2">
      <c r="A297" s="63" t="s">
        <v>199</v>
      </c>
      <c r="B297" s="12" t="s">
        <v>199</v>
      </c>
      <c r="C297" s="12" t="s">
        <v>199</v>
      </c>
      <c r="D297" s="1" t="s">
        <v>199</v>
      </c>
      <c r="E297" s="50" t="s">
        <v>199</v>
      </c>
      <c r="F297" s="12" t="s">
        <v>199</v>
      </c>
      <c r="G297" s="62" t="s">
        <v>199</v>
      </c>
    </row>
    <row r="298" spans="1:7" ht="16.5" customHeight="1" x14ac:dyDescent="0.2">
      <c r="A298" s="63" t="s">
        <v>199</v>
      </c>
      <c r="B298" s="12" t="s">
        <v>199</v>
      </c>
      <c r="C298" s="12" t="s">
        <v>199</v>
      </c>
      <c r="D298" s="1" t="s">
        <v>199</v>
      </c>
      <c r="E298" s="50" t="s">
        <v>199</v>
      </c>
      <c r="F298" s="12" t="s">
        <v>199</v>
      </c>
      <c r="G298" s="62" t="s">
        <v>199</v>
      </c>
    </row>
    <row r="299" spans="1:7" ht="16.5" customHeight="1" x14ac:dyDescent="0.2">
      <c r="A299" s="63" t="s">
        <v>199</v>
      </c>
      <c r="B299" s="12" t="s">
        <v>199</v>
      </c>
      <c r="C299" s="12" t="s">
        <v>199</v>
      </c>
      <c r="D299" s="1" t="s">
        <v>199</v>
      </c>
      <c r="E299" s="50" t="s">
        <v>199</v>
      </c>
      <c r="F299" s="12" t="s">
        <v>199</v>
      </c>
      <c r="G299" s="62" t="s">
        <v>199</v>
      </c>
    </row>
    <row r="300" spans="1:7" ht="16.5" customHeight="1" x14ac:dyDescent="0.2">
      <c r="A300" s="63" t="s">
        <v>199</v>
      </c>
      <c r="B300" s="12" t="s">
        <v>199</v>
      </c>
      <c r="C300" s="12" t="s">
        <v>199</v>
      </c>
      <c r="D300" s="1" t="s">
        <v>199</v>
      </c>
      <c r="E300" s="50" t="s">
        <v>199</v>
      </c>
      <c r="F300" s="12" t="s">
        <v>199</v>
      </c>
      <c r="G300" s="62" t="s">
        <v>199</v>
      </c>
    </row>
    <row r="301" spans="1:7" ht="16.5" customHeight="1" x14ac:dyDescent="0.2">
      <c r="A301" s="63" t="s">
        <v>199</v>
      </c>
      <c r="B301" s="12" t="s">
        <v>199</v>
      </c>
      <c r="C301" s="12" t="s">
        <v>199</v>
      </c>
      <c r="D301" s="1" t="s">
        <v>199</v>
      </c>
      <c r="E301" s="50" t="s">
        <v>199</v>
      </c>
      <c r="F301" s="12" t="s">
        <v>199</v>
      </c>
      <c r="G301" s="62" t="s">
        <v>199</v>
      </c>
    </row>
    <row r="302" spans="1:7" ht="16.5" customHeight="1" x14ac:dyDescent="0.2">
      <c r="A302" s="63" t="s">
        <v>199</v>
      </c>
      <c r="B302" s="12" t="s">
        <v>199</v>
      </c>
      <c r="C302" s="12" t="s">
        <v>199</v>
      </c>
      <c r="D302" s="1" t="s">
        <v>199</v>
      </c>
      <c r="E302" s="50" t="s">
        <v>199</v>
      </c>
      <c r="F302" s="12" t="s">
        <v>199</v>
      </c>
      <c r="G302" s="62" t="s">
        <v>199</v>
      </c>
    </row>
    <row r="303" spans="1:7" ht="16.5" customHeight="1" x14ac:dyDescent="0.2">
      <c r="A303" s="63" t="s">
        <v>199</v>
      </c>
      <c r="B303" s="12" t="s">
        <v>199</v>
      </c>
      <c r="C303" s="12" t="s">
        <v>199</v>
      </c>
      <c r="D303" s="1" t="s">
        <v>199</v>
      </c>
      <c r="E303" s="50" t="s">
        <v>199</v>
      </c>
      <c r="F303" s="12" t="s">
        <v>199</v>
      </c>
      <c r="G303" s="62" t="s">
        <v>199</v>
      </c>
    </row>
  </sheetData>
  <mergeCells count="7">
    <mergeCell ref="A1:B1"/>
    <mergeCell ref="C1:G1"/>
    <mergeCell ref="A2:A3"/>
    <mergeCell ref="B2:B3"/>
    <mergeCell ref="C2:C3"/>
    <mergeCell ref="F2:F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9"/>
  <sheetViews>
    <sheetView workbookViewId="0">
      <selection activeCell="K6" sqref="K6"/>
    </sheetView>
  </sheetViews>
  <sheetFormatPr defaultRowHeight="12.75" x14ac:dyDescent="0.2"/>
  <cols>
    <col min="1" max="1" width="29.42578125" customWidth="1"/>
    <col min="2" max="6" width="11.7109375" style="31" customWidth="1"/>
    <col min="7" max="7" width="11.28515625" style="31" customWidth="1"/>
    <col min="8" max="8" width="9.140625" hidden="1" customWidth="1"/>
  </cols>
  <sheetData>
    <row r="1" spans="1:12" ht="99.95" customHeight="1" x14ac:dyDescent="0.2">
      <c r="A1" s="189" t="s">
        <v>253</v>
      </c>
      <c r="B1" s="190"/>
      <c r="C1" s="172" t="s">
        <v>130</v>
      </c>
      <c r="D1" s="173"/>
      <c r="E1" s="173"/>
      <c r="F1" s="173"/>
      <c r="G1" s="174"/>
      <c r="H1" s="9"/>
      <c r="I1" s="9"/>
      <c r="J1" s="9"/>
      <c r="K1" s="9"/>
      <c r="L1" s="9"/>
    </row>
    <row r="2" spans="1:12" ht="15" customHeight="1" x14ac:dyDescent="0.2">
      <c r="A2" s="175" t="s">
        <v>85</v>
      </c>
      <c r="B2" s="176" t="s">
        <v>90</v>
      </c>
      <c r="C2" s="176" t="s">
        <v>91</v>
      </c>
      <c r="D2" s="169" t="s">
        <v>8</v>
      </c>
      <c r="E2" s="169" t="s">
        <v>13</v>
      </c>
      <c r="F2" s="169" t="s">
        <v>22</v>
      </c>
      <c r="G2" s="169" t="s">
        <v>15</v>
      </c>
    </row>
    <row r="3" spans="1:12" ht="52.5" customHeight="1" x14ac:dyDescent="0.2">
      <c r="A3" s="175" t="e">
        <v>#N/A</v>
      </c>
      <c r="B3" s="177"/>
      <c r="C3" s="177"/>
      <c r="D3" s="169"/>
      <c r="E3" s="169"/>
      <c r="F3" s="169"/>
      <c r="G3" s="169"/>
    </row>
    <row r="4" spans="1:12" ht="20.100000000000001" customHeight="1" x14ac:dyDescent="0.3">
      <c r="A4" s="66" t="s">
        <v>102</v>
      </c>
      <c r="B4" s="68">
        <v>32</v>
      </c>
      <c r="C4" s="68">
        <v>424</v>
      </c>
      <c r="D4" s="68">
        <v>1.0000034820153905</v>
      </c>
      <c r="E4" s="68">
        <v>2.0000072923503245</v>
      </c>
      <c r="F4" s="68">
        <v>2.9957387743657153</v>
      </c>
      <c r="G4" s="78">
        <v>1</v>
      </c>
    </row>
    <row r="5" spans="1:12" ht="20.100000000000001" customHeight="1" x14ac:dyDescent="0.25">
      <c r="A5" s="69" t="s">
        <v>276</v>
      </c>
      <c r="B5" s="71">
        <v>30</v>
      </c>
      <c r="C5" s="71">
        <v>361</v>
      </c>
      <c r="D5" s="71">
        <v>3.0000056455710493</v>
      </c>
      <c r="E5" s="71">
        <v>1.0000054297659771</v>
      </c>
      <c r="F5" s="71">
        <v>3.9963710753370258</v>
      </c>
      <c r="G5" s="72">
        <v>2</v>
      </c>
    </row>
    <row r="6" spans="1:12" ht="20.100000000000001" customHeight="1" x14ac:dyDescent="0.25">
      <c r="A6" s="73" t="s">
        <v>148</v>
      </c>
      <c r="B6" s="75">
        <v>22</v>
      </c>
      <c r="C6" s="75">
        <v>311</v>
      </c>
      <c r="D6" s="75">
        <v>2.0000046057479737</v>
      </c>
      <c r="E6" s="75">
        <v>3.000010626992561</v>
      </c>
      <c r="F6" s="75">
        <v>4.9968832327405339</v>
      </c>
      <c r="G6" s="76">
        <v>3</v>
      </c>
    </row>
    <row r="7" spans="1:12" s="11" customFormat="1" ht="20.100000000000001" customHeight="1" x14ac:dyDescent="0.2">
      <c r="A7" s="39" t="s">
        <v>185</v>
      </c>
      <c r="B7" s="54">
        <v>9</v>
      </c>
      <c r="C7" s="54">
        <v>158</v>
      </c>
      <c r="D7" s="54">
        <v>5.0000128155837498</v>
      </c>
      <c r="E7" s="54">
        <v>4.0000124906320256</v>
      </c>
      <c r="F7" s="54">
        <v>8.9984363062157744</v>
      </c>
      <c r="G7" s="76">
        <v>4</v>
      </c>
    </row>
    <row r="8" spans="1:12" ht="20.100000000000001" customHeight="1" x14ac:dyDescent="0.2">
      <c r="A8" s="39" t="s">
        <v>163</v>
      </c>
      <c r="B8" s="54">
        <v>13</v>
      </c>
      <c r="C8" s="54">
        <v>141</v>
      </c>
      <c r="D8" s="54">
        <v>4.0000102997219074</v>
      </c>
      <c r="E8" s="54">
        <v>5.000022706630336</v>
      </c>
      <c r="F8" s="54">
        <v>8.9986100063522443</v>
      </c>
      <c r="G8" s="76">
        <v>5</v>
      </c>
    </row>
    <row r="9" spans="1:12" ht="20.100000000000001" customHeight="1" x14ac:dyDescent="0.2">
      <c r="A9" s="39" t="s">
        <v>160</v>
      </c>
      <c r="B9" s="54">
        <v>11</v>
      </c>
      <c r="C9" s="54">
        <v>101</v>
      </c>
      <c r="D9" s="54">
        <v>6.0000172235618328</v>
      </c>
      <c r="E9" s="54">
        <v>6.000023228803717</v>
      </c>
      <c r="F9" s="54">
        <v>11.999019452365548</v>
      </c>
      <c r="G9" s="76">
        <v>6</v>
      </c>
    </row>
  </sheetData>
  <mergeCells count="9">
    <mergeCell ref="G2:G3"/>
    <mergeCell ref="A1:B1"/>
    <mergeCell ref="C1:G1"/>
    <mergeCell ref="A2:A3"/>
    <mergeCell ref="B2:B3"/>
    <mergeCell ref="C2:C3"/>
    <mergeCell ref="D2:D3"/>
    <mergeCell ref="E2:E3"/>
    <mergeCell ref="F2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"/>
  <sheetViews>
    <sheetView workbookViewId="0">
      <selection activeCell="I12" sqref="I12"/>
    </sheetView>
  </sheetViews>
  <sheetFormatPr defaultRowHeight="12.75" x14ac:dyDescent="0.2"/>
  <cols>
    <col min="1" max="1" width="29.5703125" customWidth="1"/>
    <col min="2" max="2" width="9.28515625" style="31" customWidth="1"/>
    <col min="3" max="8" width="11.7109375" style="31" customWidth="1"/>
  </cols>
  <sheetData>
    <row r="1" spans="1:9" ht="99.95" customHeight="1" x14ac:dyDescent="0.2">
      <c r="A1" s="189" t="s">
        <v>255</v>
      </c>
      <c r="B1" s="191"/>
      <c r="C1" s="190"/>
      <c r="D1" s="172" t="s">
        <v>130</v>
      </c>
      <c r="E1" s="173"/>
      <c r="F1" s="173"/>
      <c r="G1" s="173"/>
      <c r="H1" s="174"/>
      <c r="I1" s="9"/>
    </row>
    <row r="2" spans="1:9" ht="15" customHeight="1" x14ac:dyDescent="0.2">
      <c r="A2" s="175" t="s">
        <v>85</v>
      </c>
      <c r="B2" s="169" t="s">
        <v>89</v>
      </c>
      <c r="C2" s="176" t="s">
        <v>90</v>
      </c>
      <c r="D2" s="176" t="s">
        <v>91</v>
      </c>
      <c r="E2" s="169" t="s">
        <v>8</v>
      </c>
      <c r="F2" s="169" t="s">
        <v>13</v>
      </c>
      <c r="G2" s="169" t="s">
        <v>22</v>
      </c>
      <c r="H2" s="169" t="s">
        <v>15</v>
      </c>
    </row>
    <row r="3" spans="1:9" ht="52.5" customHeight="1" x14ac:dyDescent="0.2">
      <c r="A3" s="175" t="e">
        <v>#N/A</v>
      </c>
      <c r="B3" s="169"/>
      <c r="C3" s="177"/>
      <c r="D3" s="177"/>
      <c r="E3" s="169"/>
      <c r="F3" s="169"/>
      <c r="G3" s="169"/>
      <c r="H3" s="169"/>
    </row>
    <row r="4" spans="1:9" ht="20.100000000000001" customHeight="1" x14ac:dyDescent="0.3">
      <c r="A4" s="66" t="s">
        <v>179</v>
      </c>
      <c r="B4" s="67">
        <v>113</v>
      </c>
      <c r="C4" s="68">
        <v>28</v>
      </c>
      <c r="D4" s="68">
        <v>468</v>
      </c>
      <c r="E4" s="68">
        <v>1</v>
      </c>
      <c r="F4" s="68">
        <v>1</v>
      </c>
      <c r="G4" s="68">
        <v>2</v>
      </c>
      <c r="H4" s="78">
        <v>1</v>
      </c>
    </row>
    <row r="5" spans="1:9" ht="20.100000000000001" customHeight="1" x14ac:dyDescent="0.25">
      <c r="A5" s="69" t="s">
        <v>298</v>
      </c>
      <c r="B5" s="70">
        <v>30</v>
      </c>
      <c r="C5" s="71">
        <v>7</v>
      </c>
      <c r="D5" s="71">
        <v>230</v>
      </c>
      <c r="E5" s="71">
        <v>3</v>
      </c>
      <c r="F5" s="71">
        <v>3</v>
      </c>
      <c r="G5" s="71">
        <v>6</v>
      </c>
      <c r="H5" s="72">
        <v>2</v>
      </c>
    </row>
    <row r="6" spans="1:9" s="140" customFormat="1" ht="20.100000000000001" customHeight="1" x14ac:dyDescent="0.25">
      <c r="A6" s="73" t="s">
        <v>306</v>
      </c>
      <c r="B6" s="74">
        <v>71</v>
      </c>
      <c r="C6" s="75">
        <v>10</v>
      </c>
      <c r="D6" s="75">
        <v>229</v>
      </c>
      <c r="E6" s="75">
        <v>5</v>
      </c>
      <c r="F6" s="75">
        <v>2</v>
      </c>
      <c r="G6" s="75">
        <v>7</v>
      </c>
      <c r="H6" s="76">
        <v>3</v>
      </c>
      <c r="I6" s="139"/>
    </row>
    <row r="7" spans="1:9" s="142" customFormat="1" ht="20.100000000000001" customHeight="1" x14ac:dyDescent="0.2">
      <c r="A7" s="39" t="s">
        <v>218</v>
      </c>
      <c r="B7" s="143">
        <v>32</v>
      </c>
      <c r="C7" s="54">
        <v>8</v>
      </c>
      <c r="D7" s="54">
        <v>213</v>
      </c>
      <c r="E7" s="54">
        <v>2</v>
      </c>
      <c r="F7" s="54">
        <v>5</v>
      </c>
      <c r="G7" s="54">
        <v>7</v>
      </c>
      <c r="H7" s="144">
        <v>4</v>
      </c>
      <c r="I7" s="141"/>
    </row>
    <row r="8" spans="1:9" ht="20.100000000000001" customHeight="1" x14ac:dyDescent="0.2">
      <c r="A8" s="39" t="s">
        <v>188</v>
      </c>
      <c r="B8" s="12">
        <v>116</v>
      </c>
      <c r="C8" s="54">
        <v>5</v>
      </c>
      <c r="D8" s="54">
        <v>146</v>
      </c>
      <c r="E8" s="54">
        <v>4</v>
      </c>
      <c r="F8" s="54">
        <v>4</v>
      </c>
      <c r="G8" s="54">
        <v>8</v>
      </c>
      <c r="H8" s="76">
        <v>5</v>
      </c>
    </row>
  </sheetData>
  <sortState ref="A6:W7">
    <sortCondition ref="H6:H7"/>
  </sortState>
  <mergeCells count="10">
    <mergeCell ref="A2:A3"/>
    <mergeCell ref="B2:B3"/>
    <mergeCell ref="C2:C3"/>
    <mergeCell ref="D2:D3"/>
    <mergeCell ref="A1:C1"/>
    <mergeCell ref="D1:H1"/>
    <mergeCell ref="E2:E3"/>
    <mergeCell ref="F2:F3"/>
    <mergeCell ref="G2:G3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63</vt:i4>
      </vt:variant>
    </vt:vector>
  </HeadingPairs>
  <TitlesOfParts>
    <vt:vector size="103" baseType="lpstr">
      <vt:lpstr>Auto Team results</vt:lpstr>
      <vt:lpstr>Final team results</vt:lpstr>
      <vt:lpstr>Peg Assignment</vt:lpstr>
      <vt:lpstr>Nth Nfk Bass Fest. (ALL)</vt:lpstr>
      <vt:lpstr>Bass Festival </vt:lpstr>
      <vt:lpstr>Heaviest Bass </vt:lpstr>
      <vt:lpstr>Heaviest Catch</vt:lpstr>
      <vt:lpstr>Ladies </vt:lpstr>
      <vt:lpstr>Juniors</vt:lpstr>
      <vt:lpstr>Mystery Pairs</vt:lpstr>
      <vt:lpstr>Shannock Quads</vt:lpstr>
      <vt:lpstr>Day 1 Zone results (All))</vt:lpstr>
      <vt:lpstr>Day 1 Zone results (BF-Pools)</vt:lpstr>
      <vt:lpstr>Day 2 Zone results (All)</vt:lpstr>
      <vt:lpstr>Day 2 Zone results (BF-Pools)</vt:lpstr>
      <vt:lpstr>All Individuals Day 1 (ALL)</vt:lpstr>
      <vt:lpstr>All Individuals Day 2 (ALL)</vt:lpstr>
      <vt:lpstr>Day 1 Zone results (Ladies)</vt:lpstr>
      <vt:lpstr>Bass Festival Day 1 (All)</vt:lpstr>
      <vt:lpstr>Bass Festival Day 1 (Bass)</vt:lpstr>
      <vt:lpstr>Bass Festival Day 2 (Bass)</vt:lpstr>
      <vt:lpstr>Bass Festival Day 2 (All)</vt:lpstr>
      <vt:lpstr>Bass Festival Day 1 (Flattie)</vt:lpstr>
      <vt:lpstr>Bass Festival Day 2 (Flattie)</vt:lpstr>
      <vt:lpstr>Ladies Day 1</vt:lpstr>
      <vt:lpstr>Ladies Day 2</vt:lpstr>
      <vt:lpstr>Juniors Day 1</vt:lpstr>
      <vt:lpstr>Juniors Day 2</vt:lpstr>
      <vt:lpstr>All Day 1 Heaviest Bass</vt:lpstr>
      <vt:lpstr>All Day 2 Heaviest Bass</vt:lpstr>
      <vt:lpstr>Bass Fest. Day 1 Heaviest Flat</vt:lpstr>
      <vt:lpstr>Bass Fest. Day 2 Heaviest Flat</vt:lpstr>
      <vt:lpstr>Bass Fest. Day 1 Heaviest Fish</vt:lpstr>
      <vt:lpstr>Bass Fest. Day 2 Heaviest Fish</vt:lpstr>
      <vt:lpstr>Mystery Pairs Day 1 </vt:lpstr>
      <vt:lpstr>Mystery Pairs Day 2</vt:lpstr>
      <vt:lpstr>Shannock Quads Day 1</vt:lpstr>
      <vt:lpstr>Shannock Quads Day 2</vt:lpstr>
      <vt:lpstr>Final Individual results</vt:lpstr>
      <vt:lpstr>Weight Point Table (qtr oz)</vt:lpstr>
      <vt:lpstr>'All Day 1 Heaviest Bass'!Print_Area</vt:lpstr>
      <vt:lpstr>'All Day 2 Heaviest Bass'!Print_Area</vt:lpstr>
      <vt:lpstr>'All Individuals Day 1 (ALL)'!Print_Area</vt:lpstr>
      <vt:lpstr>'All Individuals Day 2 (ALL)'!Print_Area</vt:lpstr>
      <vt:lpstr>'Auto Team results'!Print_Area</vt:lpstr>
      <vt:lpstr>'Bass Fest. Day 1 Heaviest Fish'!Print_Area</vt:lpstr>
      <vt:lpstr>'Bass Fest. Day 1 Heaviest Flat'!Print_Area</vt:lpstr>
      <vt:lpstr>'Bass Fest. Day 2 Heaviest Fish'!Print_Area</vt:lpstr>
      <vt:lpstr>'Bass Fest. Day 2 Heaviest Flat'!Print_Area</vt:lpstr>
      <vt:lpstr>'Bass Festival '!Print_Area</vt:lpstr>
      <vt:lpstr>'Bass Festival Day 1 (All)'!Print_Area</vt:lpstr>
      <vt:lpstr>'Bass Festival Day 1 (Bass)'!Print_Area</vt:lpstr>
      <vt:lpstr>'Bass Festival Day 1 (Flattie)'!Print_Area</vt:lpstr>
      <vt:lpstr>'Bass Festival Day 2 (All)'!Print_Area</vt:lpstr>
      <vt:lpstr>'Bass Festival Day 2 (Bass)'!Print_Area</vt:lpstr>
      <vt:lpstr>'Bass Festival Day 2 (Flattie)'!Print_Area</vt:lpstr>
      <vt:lpstr>'Day 1 Zone results (All))'!Print_Area</vt:lpstr>
      <vt:lpstr>'Day 1 Zone results (BF-Pools)'!Print_Area</vt:lpstr>
      <vt:lpstr>'Day 2 Zone results (All)'!Print_Area</vt:lpstr>
      <vt:lpstr>'Day 2 Zone results (BF-Pools)'!Print_Area</vt:lpstr>
      <vt:lpstr>'Final Individual results'!Print_Area</vt:lpstr>
      <vt:lpstr>'Heaviest Bass '!Print_Area</vt:lpstr>
      <vt:lpstr>'Heaviest Catch'!Print_Area</vt:lpstr>
      <vt:lpstr>Juniors!Print_Area</vt:lpstr>
      <vt:lpstr>'Juniors Day 1'!Print_Area</vt:lpstr>
      <vt:lpstr>'Juniors Day 2'!Print_Area</vt:lpstr>
      <vt:lpstr>'Ladies '!Print_Area</vt:lpstr>
      <vt:lpstr>'Ladies Day 1'!Print_Area</vt:lpstr>
      <vt:lpstr>'Ladies Day 2'!Print_Area</vt:lpstr>
      <vt:lpstr>'Mystery Pairs'!Print_Area</vt:lpstr>
      <vt:lpstr>'Mystery Pairs Day 1 '!Print_Area</vt:lpstr>
      <vt:lpstr>'Mystery Pairs Day 2'!Print_Area</vt:lpstr>
      <vt:lpstr>'Nth Nfk Bass Fest. (ALL)'!Print_Area</vt:lpstr>
      <vt:lpstr>'Peg Assignment'!Print_Area</vt:lpstr>
      <vt:lpstr>'Shannock Quads'!Print_Area</vt:lpstr>
      <vt:lpstr>'Shannock Quads Day 1'!Print_Area</vt:lpstr>
      <vt:lpstr>'Shannock Quads Day 2'!Print_Area</vt:lpstr>
      <vt:lpstr>'All Individuals Day 1 (ALL)'!Print_Titles</vt:lpstr>
      <vt:lpstr>'All Individuals Day 2 (ALL)'!Print_Titles</vt:lpstr>
      <vt:lpstr>'Bass Festival '!Print_Titles</vt:lpstr>
      <vt:lpstr>'Bass Festival Day 1 (All)'!Print_Titles</vt:lpstr>
      <vt:lpstr>'Bass Festival Day 1 (Bass)'!Print_Titles</vt:lpstr>
      <vt:lpstr>'Bass Festival Day 1 (Flattie)'!Print_Titles</vt:lpstr>
      <vt:lpstr>'Bass Festival Day 2 (All)'!Print_Titles</vt:lpstr>
      <vt:lpstr>'Bass Festival Day 2 (Bass)'!Print_Titles</vt:lpstr>
      <vt:lpstr>'Bass Festival Day 2 (Flattie)'!Print_Titles</vt:lpstr>
      <vt:lpstr>'Final Individual results'!Print_Titles</vt:lpstr>
      <vt:lpstr>'Heaviest Bass '!Print_Titles</vt:lpstr>
      <vt:lpstr>'Heaviest Catch'!Print_Titles</vt:lpstr>
      <vt:lpstr>Juniors!Print_Titles</vt:lpstr>
      <vt:lpstr>'Juniors Day 1'!Print_Titles</vt:lpstr>
      <vt:lpstr>'Juniors Day 2'!Print_Titles</vt:lpstr>
      <vt:lpstr>'Ladies '!Print_Titles</vt:lpstr>
      <vt:lpstr>'Ladies Day 1'!Print_Titles</vt:lpstr>
      <vt:lpstr>'Ladies Day 2'!Print_Titles</vt:lpstr>
      <vt:lpstr>'Mystery Pairs'!Print_Titles</vt:lpstr>
      <vt:lpstr>'Mystery Pairs Day 1 '!Print_Titles</vt:lpstr>
      <vt:lpstr>'Mystery Pairs Day 2'!Print_Titles</vt:lpstr>
      <vt:lpstr>'Nth Nfk Bass Fest. (ALL)'!Print_Titles</vt:lpstr>
      <vt:lpstr>'Peg Assignment'!Print_Titles</vt:lpstr>
      <vt:lpstr>'Shannock Quads'!Print_Titles</vt:lpstr>
      <vt:lpstr>'Shannock Quads Day 1'!Print_Titles</vt:lpstr>
      <vt:lpstr>'Shannock Quads Day 2'!Print_Titles</vt:lpstr>
    </vt:vector>
  </TitlesOfParts>
  <Company>Unisys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Select Agreement</dc:creator>
  <cp:lastModifiedBy>Tony Thomas</cp:lastModifiedBy>
  <cp:lastPrinted>2018-05-24T18:10:23Z</cp:lastPrinted>
  <dcterms:created xsi:type="dcterms:W3CDTF">2005-11-23T20:38:24Z</dcterms:created>
  <dcterms:modified xsi:type="dcterms:W3CDTF">2018-05-24T18:59:30Z</dcterms:modified>
</cp:coreProperties>
</file>